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FINANCIJSKI PLAN\"/>
    </mc:Choice>
  </mc:AlternateContent>
  <bookViews>
    <workbookView xWindow="0" yWindow="0" windowWidth="28800" windowHeight="12300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62913"/>
</workbook>
</file>

<file path=xl/calcChain.xml><?xml version="1.0" encoding="utf-8"?>
<calcChain xmlns="http://schemas.openxmlformats.org/spreadsheetml/2006/main">
  <c r="E38" i="3" l="1"/>
  <c r="G38" i="3"/>
  <c r="H38" i="3"/>
  <c r="I38" i="3"/>
  <c r="J38" i="3"/>
  <c r="K38" i="3"/>
  <c r="L38" i="3"/>
  <c r="M38" i="3"/>
  <c r="N38" i="3"/>
  <c r="O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E54" i="3"/>
  <c r="G54" i="3"/>
  <c r="H54" i="3"/>
  <c r="I54" i="3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E94" i="3"/>
  <c r="G94" i="3"/>
  <c r="H94" i="3"/>
  <c r="I94" i="3"/>
  <c r="J94" i="3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F109" i="3" l="1"/>
  <c r="D110" i="3"/>
  <c r="D109" i="3" s="1"/>
  <c r="D108" i="3" s="1"/>
  <c r="F113" i="3"/>
  <c r="D114" i="3"/>
  <c r="D113" i="3" s="1"/>
  <c r="F117" i="3"/>
  <c r="D118" i="3"/>
  <c r="D117" i="3" s="1"/>
  <c r="E130" i="3"/>
  <c r="E129" i="3" s="1"/>
  <c r="E122" i="3"/>
  <c r="E121" i="3" s="1"/>
  <c r="P108" i="3"/>
  <c r="L108" i="3"/>
  <c r="N93" i="3"/>
  <c r="N92" i="3" s="1"/>
  <c r="L93" i="3"/>
  <c r="L92" i="3" s="1"/>
  <c r="J93" i="3"/>
  <c r="J92" i="3" s="1"/>
  <c r="H93" i="3"/>
  <c r="H92" i="3" s="1"/>
  <c r="Q53" i="3"/>
  <c r="Q52" i="3" s="1"/>
  <c r="Q51" i="3" s="1"/>
  <c r="O53" i="3"/>
  <c r="O52" i="3" s="1"/>
  <c r="O51" i="3" s="1"/>
  <c r="M53" i="3"/>
  <c r="M52" i="3" s="1"/>
  <c r="M51" i="3" s="1"/>
  <c r="K53" i="3"/>
  <c r="K52" i="3" s="1"/>
  <c r="K51" i="3" s="1"/>
  <c r="I53" i="3"/>
  <c r="I52" i="3" s="1"/>
  <c r="I51" i="3" s="1"/>
  <c r="G53" i="3"/>
  <c r="G52" i="3" s="1"/>
  <c r="G51" i="3" s="1"/>
  <c r="F111" i="3"/>
  <c r="D112" i="3"/>
  <c r="D111" i="3" s="1"/>
  <c r="O136" i="3"/>
  <c r="O135" i="3" s="1"/>
  <c r="K136" i="3"/>
  <c r="K135" i="3" s="1"/>
  <c r="G136" i="3"/>
  <c r="G135" i="3" s="1"/>
  <c r="O130" i="3"/>
  <c r="O129" i="3" s="1"/>
  <c r="M130" i="3"/>
  <c r="M129" i="3" s="1"/>
  <c r="K130" i="3"/>
  <c r="K129" i="3" s="1"/>
  <c r="K128" i="3" s="1"/>
  <c r="I130" i="3"/>
  <c r="I129" i="3" s="1"/>
  <c r="G130" i="3"/>
  <c r="G129" i="3" s="1"/>
  <c r="Q122" i="3"/>
  <c r="Q121" i="3" s="1"/>
  <c r="O122" i="3"/>
  <c r="O121" i="3" s="1"/>
  <c r="M122" i="3"/>
  <c r="M121" i="3" s="1"/>
  <c r="K122" i="3"/>
  <c r="K121" i="3" s="1"/>
  <c r="I122" i="3"/>
  <c r="I121" i="3" s="1"/>
  <c r="G122" i="3"/>
  <c r="G121" i="3" s="1"/>
  <c r="O116" i="3"/>
  <c r="M116" i="3"/>
  <c r="K116" i="3"/>
  <c r="I116" i="3"/>
  <c r="G116" i="3"/>
  <c r="E53" i="3"/>
  <c r="E52" i="3" s="1"/>
  <c r="E51" i="3" s="1"/>
  <c r="E116" i="3"/>
  <c r="H108" i="3"/>
  <c r="F108" i="3"/>
  <c r="Q136" i="3"/>
  <c r="Q135" i="3" s="1"/>
  <c r="M136" i="3"/>
  <c r="M135" i="3" s="1"/>
  <c r="M128" i="3" s="1"/>
  <c r="I136" i="3"/>
  <c r="I135" i="3" s="1"/>
  <c r="I128" i="3" s="1"/>
  <c r="E136" i="3"/>
  <c r="E135" i="3" s="1"/>
  <c r="E128" i="3" s="1"/>
  <c r="O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M108" i="3"/>
  <c r="M107" i="3" s="1"/>
  <c r="M106" i="3" s="1"/>
  <c r="I108" i="3"/>
  <c r="E108" i="3"/>
  <c r="E107" i="3" s="1"/>
  <c r="E106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L107" i="3"/>
  <c r="L106" i="3" s="1"/>
  <c r="N136" i="3"/>
  <c r="N135" i="3" s="1"/>
  <c r="J136" i="3"/>
  <c r="J135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L116" i="3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I107" i="3" l="1"/>
  <c r="I106" i="3" s="1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G33" i="8" s="1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E33" i="8" l="1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24" i="8"/>
  <c r="F13" i="7"/>
  <c r="F24" i="7" s="1"/>
  <c r="F113" i="8"/>
  <c r="D50" i="3"/>
  <c r="D49" i="3" s="1"/>
  <c r="D48" i="3" s="1"/>
  <c r="E113" i="8" l="1"/>
  <c r="G8" i="8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F75" i="3"/>
  <c r="F74" i="3" s="1"/>
  <c r="F73" i="3" s="1"/>
  <c r="F72" i="3"/>
  <c r="F69" i="3"/>
  <c r="D69" i="3" s="1"/>
  <c r="P69" i="3" s="1"/>
  <c r="Q69" i="3" s="1"/>
  <c r="F68" i="3"/>
  <c r="F66" i="3"/>
  <c r="D66" i="3" s="1"/>
  <c r="P66" i="3" s="1"/>
  <c r="Q66" i="3" s="1"/>
  <c r="Q65" i="3" s="1"/>
  <c r="G65" i="3"/>
  <c r="H65" i="3"/>
  <c r="I65" i="3"/>
  <c r="J65" i="3"/>
  <c r="K65" i="3"/>
  <c r="L65" i="3"/>
  <c r="M65" i="3"/>
  <c r="N65" i="3"/>
  <c r="O65" i="3"/>
  <c r="P65" i="3"/>
  <c r="G63" i="3"/>
  <c r="H63" i="3"/>
  <c r="I63" i="3"/>
  <c r="J63" i="3"/>
  <c r="K63" i="3"/>
  <c r="L63" i="3"/>
  <c r="M63" i="3"/>
  <c r="N63" i="3"/>
  <c r="O63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P47" i="3" s="1"/>
  <c r="Q47" i="3" s="1"/>
  <c r="F46" i="3"/>
  <c r="D46" i="3" s="1"/>
  <c r="P46" i="3" s="1"/>
  <c r="Q46" i="3" s="1"/>
  <c r="F45" i="3"/>
  <c r="F42" i="3"/>
  <c r="D42" i="3" s="1"/>
  <c r="P42" i="3" s="1"/>
  <c r="Q42" i="3" s="1"/>
  <c r="F41" i="3"/>
  <c r="D41" i="3" s="1"/>
  <c r="P41" i="3" s="1"/>
  <c r="Q41" i="3" s="1"/>
  <c r="F40" i="3"/>
  <c r="D40" i="3" s="1"/>
  <c r="P40" i="3" s="1"/>
  <c r="Q40" i="3" s="1"/>
  <c r="F39" i="3"/>
  <c r="F37" i="3"/>
  <c r="D37" i="3" s="1"/>
  <c r="P37" i="3" s="1"/>
  <c r="Q37" i="3" s="1"/>
  <c r="F36" i="3"/>
  <c r="D36" i="3" s="1"/>
  <c r="P36" i="3" s="1"/>
  <c r="Q36" i="3" s="1"/>
  <c r="F35" i="3"/>
  <c r="D35" i="3" s="1"/>
  <c r="P35" i="3" s="1"/>
  <c r="Q35" i="3" s="1"/>
  <c r="F34" i="3"/>
  <c r="D34" i="3" s="1"/>
  <c r="P34" i="3" s="1"/>
  <c r="Q34" i="3" s="1"/>
  <c r="F33" i="3"/>
  <c r="D33" i="3" s="1"/>
  <c r="P33" i="3" s="1"/>
  <c r="Q33" i="3" s="1"/>
  <c r="F32" i="3"/>
  <c r="D32" i="3" s="1"/>
  <c r="P32" i="3" s="1"/>
  <c r="Q32" i="3" s="1"/>
  <c r="F31" i="3"/>
  <c r="D31" i="3" s="1"/>
  <c r="P31" i="3" s="1"/>
  <c r="Q31" i="3" s="1"/>
  <c r="F30" i="3"/>
  <c r="D30" i="3" s="1"/>
  <c r="P30" i="3" s="1"/>
  <c r="Q30" i="3" s="1"/>
  <c r="Q28" i="3" s="1"/>
  <c r="F29" i="3"/>
  <c r="D29" i="3" s="1"/>
  <c r="P29" i="3" s="1"/>
  <c r="Q29" i="3" s="1"/>
  <c r="F22" i="3"/>
  <c r="D22" i="3" s="1"/>
  <c r="P22" i="3" s="1"/>
  <c r="Q22" i="3" s="1"/>
  <c r="F24" i="3"/>
  <c r="F25" i="3"/>
  <c r="D25" i="3" s="1"/>
  <c r="P25" i="3" s="1"/>
  <c r="Q25" i="3" s="1"/>
  <c r="F26" i="3"/>
  <c r="D26" i="3" s="1"/>
  <c r="P26" i="3" s="1"/>
  <c r="Q26" i="3" s="1"/>
  <c r="F27" i="3"/>
  <c r="D27" i="3" s="1"/>
  <c r="P27" i="3" s="1"/>
  <c r="Q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P28" i="3" l="1"/>
  <c r="I19" i="3"/>
  <c r="I18" i="3" s="1"/>
  <c r="I17" i="3" s="1"/>
  <c r="D39" i="3"/>
  <c r="F38" i="3"/>
  <c r="F44" i="3"/>
  <c r="F43" i="3" s="1"/>
  <c r="D57" i="3"/>
  <c r="F56" i="3"/>
  <c r="D124" i="3"/>
  <c r="D123" i="3" s="1"/>
  <c r="F123" i="3"/>
  <c r="F122" i="3" s="1"/>
  <c r="F121" i="3" s="1"/>
  <c r="D101" i="3"/>
  <c r="F100" i="3"/>
  <c r="F99" i="3" s="1"/>
  <c r="F98" i="3" s="1"/>
  <c r="D132" i="3"/>
  <c r="F131" i="3"/>
  <c r="F130" i="3" s="1"/>
  <c r="F129" i="3" s="1"/>
  <c r="O19" i="3"/>
  <c r="O18" i="3" s="1"/>
  <c r="O17" i="3" s="1"/>
  <c r="F53" i="3"/>
  <c r="F52" i="3" s="1"/>
  <c r="F51" i="3" s="1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D21" i="3"/>
  <c r="D125" i="3"/>
  <c r="D65" i="3"/>
  <c r="M62" i="3"/>
  <c r="M61" i="3" s="1"/>
  <c r="M60" i="3" s="1"/>
  <c r="M59" i="3" s="1"/>
  <c r="K18" i="3"/>
  <c r="K17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P120" i="3" s="1"/>
  <c r="D24" i="3"/>
  <c r="P24" i="3" s="1"/>
  <c r="F23" i="3"/>
  <c r="D28" i="3"/>
  <c r="D56" i="3"/>
  <c r="D83" i="3"/>
  <c r="D97" i="3"/>
  <c r="P97" i="3" s="1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P87" i="3" s="1"/>
  <c r="D141" i="3"/>
  <c r="F67" i="3"/>
  <c r="D68" i="3"/>
  <c r="P68" i="3" s="1"/>
  <c r="D55" i="3"/>
  <c r="D95" i="3"/>
  <c r="D147" i="3"/>
  <c r="F20" i="3"/>
  <c r="D45" i="3"/>
  <c r="P45" i="3" s="1"/>
  <c r="F63" i="3"/>
  <c r="D64" i="3"/>
  <c r="P64" i="3" s="1"/>
  <c r="D91" i="3"/>
  <c r="P91" i="3" s="1"/>
  <c r="D105" i="3"/>
  <c r="P105" i="3" s="1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Q105" i="3" l="1"/>
  <c r="Q104" i="3" s="1"/>
  <c r="Q103" i="3" s="1"/>
  <c r="Q102" i="3" s="1"/>
  <c r="P104" i="3"/>
  <c r="P103" i="3" s="1"/>
  <c r="P102" i="3" s="1"/>
  <c r="Q64" i="3"/>
  <c r="Q63" i="3" s="1"/>
  <c r="P63" i="3"/>
  <c r="Q45" i="3"/>
  <c r="Q44" i="3" s="1"/>
  <c r="Q43" i="3" s="1"/>
  <c r="P44" i="3"/>
  <c r="P43" i="3" s="1"/>
  <c r="Q97" i="3"/>
  <c r="Q96" i="3" s="1"/>
  <c r="Q93" i="3" s="1"/>
  <c r="Q92" i="3" s="1"/>
  <c r="P96" i="3"/>
  <c r="P93" i="3" s="1"/>
  <c r="P92" i="3" s="1"/>
  <c r="Q120" i="3"/>
  <c r="Q119" i="3" s="1"/>
  <c r="Q116" i="3" s="1"/>
  <c r="Q107" i="3" s="1"/>
  <c r="Q106" i="3" s="1"/>
  <c r="P119" i="3"/>
  <c r="P116" i="3" s="1"/>
  <c r="P107" i="3" s="1"/>
  <c r="P106" i="3" s="1"/>
  <c r="Q91" i="3"/>
  <c r="Q90" i="3" s="1"/>
  <c r="Q89" i="3" s="1"/>
  <c r="Q88" i="3" s="1"/>
  <c r="P90" i="3"/>
  <c r="P89" i="3" s="1"/>
  <c r="P88" i="3" s="1"/>
  <c r="Q68" i="3"/>
  <c r="Q67" i="3" s="1"/>
  <c r="P67" i="3"/>
  <c r="Q24" i="3"/>
  <c r="Q23" i="3" s="1"/>
  <c r="P23" i="3"/>
  <c r="D20" i="3"/>
  <c r="P21" i="3"/>
  <c r="D131" i="3"/>
  <c r="P132" i="3"/>
  <c r="D100" i="3"/>
  <c r="P101" i="3"/>
  <c r="D38" i="3"/>
  <c r="P39" i="3"/>
  <c r="Q87" i="3"/>
  <c r="Q86" i="3" s="1"/>
  <c r="Q85" i="3" s="1"/>
  <c r="Q84" i="3" s="1"/>
  <c r="P86" i="3"/>
  <c r="P85" i="3" s="1"/>
  <c r="P84" i="3" s="1"/>
  <c r="F19" i="3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F18" i="3"/>
  <c r="F17" i="3" s="1"/>
  <c r="D54" i="3"/>
  <c r="D53" i="3" s="1"/>
  <c r="D52" i="3" s="1"/>
  <c r="D44" i="3"/>
  <c r="D23" i="3"/>
  <c r="D19" i="3" s="1"/>
  <c r="G17" i="3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E15" i="3"/>
  <c r="E14" i="3" s="1"/>
  <c r="Q39" i="3" l="1"/>
  <c r="Q38" i="3" s="1"/>
  <c r="P38" i="3"/>
  <c r="Q101" i="3"/>
  <c r="Q100" i="3" s="1"/>
  <c r="Q99" i="3" s="1"/>
  <c r="Q98" i="3" s="1"/>
  <c r="P100" i="3"/>
  <c r="P99" i="3" s="1"/>
  <c r="P98" i="3" s="1"/>
  <c r="Q132" i="3"/>
  <c r="Q131" i="3" s="1"/>
  <c r="Q130" i="3" s="1"/>
  <c r="Q129" i="3" s="1"/>
  <c r="Q128" i="3" s="1"/>
  <c r="P131" i="3"/>
  <c r="P130" i="3" s="1"/>
  <c r="P129" i="3" s="1"/>
  <c r="P128" i="3" s="1"/>
  <c r="Q21" i="3"/>
  <c r="Q20" i="3" s="1"/>
  <c r="Q19" i="3" s="1"/>
  <c r="Q18" i="3" s="1"/>
  <c r="Q17" i="3" s="1"/>
  <c r="Q16" i="3" s="1"/>
  <c r="P20" i="3"/>
  <c r="P19" i="3" s="1"/>
  <c r="P18" i="3" s="1"/>
  <c r="P17" i="3" s="1"/>
  <c r="P16" i="3" s="1"/>
  <c r="P62" i="3"/>
  <c r="P61" i="3" s="1"/>
  <c r="P60" i="3" s="1"/>
  <c r="Q59" i="3"/>
  <c r="Q62" i="3"/>
  <c r="Q61" i="3" s="1"/>
  <c r="Q60" i="3" s="1"/>
  <c r="Q148" i="3"/>
  <c r="F59" i="3"/>
  <c r="D93" i="3"/>
  <c r="D92" i="3" s="1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89" i="3"/>
  <c r="D85" i="3"/>
  <c r="D81" i="3"/>
  <c r="D77" i="3"/>
  <c r="D73" i="3"/>
  <c r="K15" i="3"/>
  <c r="K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P59" i="3" l="1"/>
  <c r="P148" i="3" s="1"/>
  <c r="F148" i="3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P15" i="3" l="1"/>
  <c r="P14" i="3" s="1"/>
  <c r="D128" i="3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<sst xmlns="http://schemas.openxmlformats.org/spreadsheetml/2006/main" count="621" uniqueCount="442">
  <si>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</si>
  <si>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</si>
  <si>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</si>
  <si>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</si>
  <si>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</si>
  <si>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</si>
  <si>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</si>
  <si>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</si>
  <si>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</si>
  <si>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</si>
  <si>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</si>
  <si>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</si>
  <si>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</si>
  <si>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</si>
  <si>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</si>
  <si>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</si>
  <si>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</si>
  <si>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</si>
  <si>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</si>
  <si>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</si>
  <si>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</si>
  <si>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</si>
  <si>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</si>
  <si>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</si>
  <si>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</si>
  <si>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</si>
  <si>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</si>
  <si>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</si>
  <si>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</si>
  <si>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</si>
  <si>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</si>
  <si>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</si>
  <si>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</si>
  <si>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</si>
  <si>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</si>
  <si>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</si>
  <si>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</si>
  <si>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</si>
  <si>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</si>
  <si>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</si>
  <si>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</si>
  <si>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</si>
  <si>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</si>
  <si>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</si>
  <si>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</si>
  <si>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</si>
  <si>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</si>
  <si>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</si>
  <si>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</si>
  <si>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</si>
  <si>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</si>
  <si>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</si>
  <si>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</si>
  <si>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</si>
  <si>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</si>
  <si>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</si>
  <si>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</si>
  <si>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</si>
  <si>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</si>
  <si>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</si>
  <si>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</si>
  <si>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</si>
  <si>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</si>
  <si>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</si>
  <si>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</si>
  <si>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</si>
  <si>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</si>
  <si>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</si>
  <si>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</si>
  <si>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</si>
  <si>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</si>
  <si>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</si>
  <si>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</si>
  <si>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</si>
  <si>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</si>
  <si>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</si>
  <si>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</si>
  <si>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</si>
  <si>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</si>
  <si>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</si>
  <si>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</si>
  <si>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</si>
  <si>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</si>
  <si>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</si>
  <si>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</si>
  <si>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</si>
  <si>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</si>
  <si>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</si>
  <si>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</si>
  <si>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</si>
  <si>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</si>
  <si>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</si>
  <si>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</si>
  <si>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</si>
  <si>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</si>
  <si>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</si>
  <si>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</si>
  <si>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</si>
  <si>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</si>
  <si>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</si>
  <si>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</si>
  <si>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</si>
  <si>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</si>
  <si>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</si>
  <si>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</si>
  <si>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</si>
  <si>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</si>
  <si>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</si>
  <si>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</si>
  <si>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</si>
  <si>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</si>
  <si>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</si>
  <si>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</si>
  <si>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</si>
  <si>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</si>
  <si>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</si>
  <si>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</si>
  <si>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</si>
  <si>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</si>
  <si>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</si>
  <si>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</si>
  <si>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</si>
  <si>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</si>
  <si>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</si>
  <si>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</si>
  <si>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</si>
  <si>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</si>
  <si>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</si>
  <si>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</si>
  <si>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</si>
  <si>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</si>
  <si>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</si>
  <si>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</si>
  <si>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</si>
  <si>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</si>
  <si>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</si>
  <si>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</si>
  <si>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</si>
  <si>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</si>
  <si>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</si>
  <si>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</si>
  <si>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</si>
  <si>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</si>
  <si>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</si>
  <si>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</si>
  <si>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</si>
  <si>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</si>
  <si>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</si>
  <si>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</si>
  <si>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</si>
  <si>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</si>
  <si>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</si>
  <si>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</si>
  <si>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</si>
  <si>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</si>
  <si>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</si>
  <si>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</si>
  <si>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</si>
  <si>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</si>
  <si>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</si>
  <si>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</si>
  <si>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</si>
  <si>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</si>
  <si>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</si>
  <si>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</si>
  <si>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</si>
  <si>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</si>
  <si>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</si>
  <si>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</si>
  <si>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</si>
  <si>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</si>
  <si>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</si>
  <si>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</si>
  <si>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</si>
  <si>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</si>
  <si>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</si>
  <si>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</si>
  <si>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</si>
  <si>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</si>
  <si>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</si>
  <si>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</si>
  <si>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</si>
  <si>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</si>
  <si>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</si>
  <si>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</si>
  <si>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</si>
  <si>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</si>
  <si>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</si>
  <si>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</si>
  <si>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</si>
  <si>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</si>
  <si>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</si>
  <si>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</si>
  <si>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</si>
  <si>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</si>
  <si>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</si>
  <si>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</si>
  <si>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</si>
  <si>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</si>
  <si>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</si>
  <si>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</si>
  <si>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</si>
  <si>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</si>
  <si>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</si>
  <si>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</si>
  <si>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</si>
  <si>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</si>
  <si>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</si>
  <si>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</si>
  <si>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</si>
  <si>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</si>
  <si>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</si>
  <si>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</si>
  <si>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</si>
  <si>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</si>
  <si>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</si>
  <si>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</si>
  <si>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</si>
  <si>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</si>
  <si>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</si>
  <si>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</si>
  <si>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</si>
  <si>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</si>
  <si>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</si>
  <si>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</si>
  <si>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</si>
  <si>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</si>
  <si>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</si>
  <si>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</si>
  <si>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</si>
  <si>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</si>
  <si>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</si>
  <si>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</si>
  <si>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</si>
  <si>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</si>
  <si>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</si>
  <si>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</si>
  <si>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</si>
  <si>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</si>
  <si>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</si>
  <si>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</si>
  <si>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</si>
  <si>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</si>
  <si>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</si>
  <si>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</si>
  <si>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</si>
  <si>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</si>
  <si>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</si>
  <si>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</si>
  <si>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</si>
  <si>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</si>
  <si>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</si>
  <si>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</si>
  <si>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</si>
  <si>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</si>
  <si>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</si>
  <si>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</si>
  <si>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</si>
  <si>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</si>
  <si>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</si>
  <si>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</si>
  <si>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</si>
  <si>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</si>
  <si>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</si>
  <si>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</si>
  <si>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</si>
  <si>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</si>
  <si>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</si>
  <si>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</si>
  <si>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</si>
  <si>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</si>
  <si>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</si>
  <si>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</si>
  <si>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</si>
  <si>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</si>
  <si>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</si>
  <si>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</si>
  <si>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</si>
  <si>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</si>
  <si>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</si>
  <si>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</si>
  <si>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</si>
  <si>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</si>
  <si>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</si>
  <si>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</si>
  <si>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</si>
  <si>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</si>
  <si>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</si>
  <si>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</si>
  <si>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</si>
  <si>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</si>
  <si>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</si>
  <si>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</si>
  <si>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</si>
  <si>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</si>
  <si>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</si>
  <si>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</si>
  <si>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</si>
  <si>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</si>
  <si>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</si>
  <si>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</si>
  <si>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</si>
  <si>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</si>
  <si>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</si>
  <si>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</si>
  <si>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</si>
  <si>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</si>
  <si>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</si>
  <si>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</si>
  <si>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</si>
  <si>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</si>
  <si>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</si>
  <si>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</si>
  <si>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</si>
  <si>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</si>
  <si>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</si>
  <si>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</si>
  <si>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</si>
  <si>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</si>
  <si>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</si>
  <si>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</si>
  <si>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</si>
  <si>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</si>
  <si>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</si>
  <si>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</si>
  <si>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</si>
  <si>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</si>
  <si>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</si>
  <si>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</si>
  <si>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</si>
  <si>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</si>
  <si>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</si>
  <si>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</si>
  <si>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</si>
  <si>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</si>
  <si>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</si>
  <si>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</si>
  <si>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</si>
  <si>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</si>
  <si>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</si>
  <si>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</si>
  <si>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</si>
  <si>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</si>
  <si>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</si>
  <si>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</si>
  <si>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</si>
  <si>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</si>
  <si>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</si>
  <si>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</si>
  <si>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</si>
  <si>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</si>
  <si>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</si>
  <si>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</si>
  <si>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</si>
  <si>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</si>
  <si>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</si>
  <si>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</si>
  <si>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</si>
  <si>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</si>
  <si>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</si>
  <si>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</si>
  <si>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</si>
  <si>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</si>
  <si>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</si>
  <si>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</si>
  <si>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</si>
  <si>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</si>
  <si>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</si>
  <si>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</si>
  <si>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</si>
  <si>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</si>
  <si>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</si>
  <si>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</si>
  <si>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</si>
  <si>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</si>
  <si>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</si>
  <si>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</si>
  <si>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</si>
  <si>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</si>
  <si>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</si>
  <si>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</si>
  <si>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</si>
  <si>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</si>
  <si>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</si>
  <si>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</si>
  <si>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</si>
  <si>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</si>
  <si>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</si>
  <si>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</si>
  <si>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</si>
  <si>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</si>
  <si>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</si>
  <si>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</si>
  <si>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</si>
  <si>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</si>
  <si>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</si>
  <si>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</si>
  <si>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</si>
  <si>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</si>
  <si>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</si>
  <si>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</si>
  <si>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</si>
  <si>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</si>
  <si>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</si>
  <si>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</si>
  <si>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</si>
  <si>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</si>
  <si>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</si>
  <si>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</si>
  <si>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</si>
  <si>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</si>
  <si>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</si>
  <si>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</si>
  <si>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</si>
  <si>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</si>
  <si>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</si>
  <si>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</si>
  <si>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</si>
  <si>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</si>
  <si>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</si>
  <si>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</si>
  <si>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</si>
  <si>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</si>
  <si>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</si>
  <si>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</si>
  <si>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VUGROVEC - KAŠINA</t>
  </si>
  <si>
    <t>Kontak osoba: NADA MILEC</t>
  </si>
  <si>
    <t>Tel: 01/2059-256</t>
  </si>
  <si>
    <t>NAZIV KORISNIKA: OŠ VUGROVEC - KAŠINA</t>
  </si>
  <si>
    <t>SAŽETAK DJELOKRUGA: OSNOVNO OBRAZOVANJE</t>
  </si>
  <si>
    <t>Škola provodi osnovnoškolsko obrazovanje te ovim financijskim planom želi osigurati sredstva za redoviti rad škole uz suvremene oblike poučavanja primjerene potrebama učenika u današnjem okružju.</t>
  </si>
  <si>
    <t>Racionalnim korištenjem sredstava osigurati redovit i uspješan rad škole.</t>
  </si>
  <si>
    <t>Smjernice Ministarstva financija i ostali pozitivni propisi koji uređuju rad i poslovanje proračunskih korisnika.</t>
  </si>
  <si>
    <t>Izračun se zasniva na kriterijima prema Programu javnih potreba u osnovnom odgoju i obrazovanju Grada Zagreba, a usklađen je s potrebama škole vezano uz provođenje redovitog programa rada škole, Školskog kurikuluma, Godišnjeg plana i programa rada škole uz svakodnevno i redovito podmirivanje nastalih obveza.</t>
  </si>
  <si>
    <t>Nema većih odstupanja od prošlogodišnjih projekcija.</t>
  </si>
  <si>
    <t>Godišnje financijsko izvješće pokazuje uspješnost planiranja potrebnih sredstava.</t>
  </si>
  <si>
    <t>osnovnoškolsko obrazovanje</t>
  </si>
  <si>
    <t>NAZIV USTANOVE: OŠ VUGROVEC - KAŠINA</t>
  </si>
  <si>
    <t>PRIHODI OD MINISTARSTVA</t>
  </si>
  <si>
    <t>RASHODI ZA PLAĆE U COP-u</t>
  </si>
  <si>
    <t>U  Zagrebu , 27. prosinca  2018.g</t>
  </si>
  <si>
    <t>FINANCIJSKI PLAN OŠ VUGROVEC - KAŠINA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</si>
</sst>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3" zoomScaleNormal="100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441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 x14ac:dyDescent="0.2">
      <c r="A4" s="239" t="s">
        <v>13</v>
      </c>
      <c r="B4" s="239"/>
      <c r="C4" s="239"/>
      <c r="D4" s="239"/>
      <c r="E4" s="239"/>
      <c r="F4" s="239"/>
      <c r="G4" s="240"/>
      <c r="H4" s="24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394</v>
      </c>
      <c r="G6" s="178" t="s">
        <v>395</v>
      </c>
      <c r="H6" s="179" t="s">
        <v>396</v>
      </c>
      <c r="I6" s="180"/>
    </row>
    <row r="7" spans="1:10" ht="27.75" customHeight="1" x14ac:dyDescent="0.25">
      <c r="A7" s="241" t="s">
        <v>12</v>
      </c>
      <c r="B7" s="233"/>
      <c r="C7" s="233"/>
      <c r="D7" s="233"/>
      <c r="E7" s="242"/>
      <c r="F7" s="181">
        <f>+F8+F9</f>
        <v>12967050</v>
      </c>
      <c r="G7" s="181">
        <f>G8+G9</f>
        <v>13210369</v>
      </c>
      <c r="H7" s="181">
        <f>+H8+H9</f>
        <v>13353718</v>
      </c>
      <c r="I7" s="182"/>
    </row>
    <row r="8" spans="1:10" ht="22.5" customHeight="1" x14ac:dyDescent="0.25">
      <c r="A8" s="230" t="s">
        <v>11</v>
      </c>
      <c r="B8" s="231"/>
      <c r="C8" s="231"/>
      <c r="D8" s="231"/>
      <c r="E8" s="243"/>
      <c r="F8" s="183">
        <v>2967050</v>
      </c>
      <c r="G8" s="183">
        <v>3010369</v>
      </c>
      <c r="H8" s="183">
        <v>3053718</v>
      </c>
    </row>
    <row r="9" spans="1:10" ht="22.5" customHeight="1" x14ac:dyDescent="0.25">
      <c r="A9" s="244" t="s">
        <v>438</v>
      </c>
      <c r="B9" s="243"/>
      <c r="C9" s="243"/>
      <c r="D9" s="243"/>
      <c r="E9" s="243"/>
      <c r="F9" s="183">
        <v>10000000</v>
      </c>
      <c r="G9" s="183">
        <v>10200000</v>
      </c>
      <c r="H9" s="183">
        <v>10300000</v>
      </c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12967050</v>
      </c>
      <c r="G10" s="181">
        <f>+G11+G12</f>
        <v>13210369</v>
      </c>
      <c r="H10" s="181">
        <f>+H11+H12</f>
        <v>13353718</v>
      </c>
    </row>
    <row r="11" spans="1:10" ht="22.5" customHeight="1" x14ac:dyDescent="0.25">
      <c r="A11" s="234" t="s">
        <v>9</v>
      </c>
      <c r="B11" s="231"/>
      <c r="C11" s="231"/>
      <c r="D11" s="231"/>
      <c r="E11" s="245"/>
      <c r="F11" s="183">
        <v>2967050</v>
      </c>
      <c r="G11" s="183">
        <v>3010369</v>
      </c>
      <c r="H11" s="186">
        <v>3053718</v>
      </c>
      <c r="I11" s="187"/>
      <c r="J11" s="187"/>
    </row>
    <row r="12" spans="1:10" ht="22.5" customHeight="1" x14ac:dyDescent="0.25">
      <c r="A12" s="246" t="s">
        <v>439</v>
      </c>
      <c r="B12" s="243"/>
      <c r="C12" s="243"/>
      <c r="D12" s="243"/>
      <c r="E12" s="243"/>
      <c r="F12" s="188">
        <v>10000000</v>
      </c>
      <c r="G12" s="188">
        <v>10200000</v>
      </c>
      <c r="H12" s="186">
        <v>10300000</v>
      </c>
      <c r="I12" s="187"/>
      <c r="J12" s="187"/>
    </row>
    <row r="13" spans="1:10" ht="22.5" customHeight="1" x14ac:dyDescent="0.25">
      <c r="A13" s="23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 x14ac:dyDescent="0.25">
      <c r="A15" s="174"/>
      <c r="B15" s="175"/>
      <c r="C15" s="175"/>
      <c r="D15" s="176"/>
      <c r="E15" s="177"/>
      <c r="F15" s="178" t="s">
        <v>394</v>
      </c>
      <c r="G15" s="178" t="s">
        <v>395</v>
      </c>
      <c r="H15" s="179" t="s">
        <v>396</v>
      </c>
      <c r="J15" s="187"/>
    </row>
    <row r="16" spans="1:10" ht="30.75" customHeight="1" x14ac:dyDescent="0.25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 x14ac:dyDescent="0.25">
      <c r="A17" s="235" t="s">
        <v>5</v>
      </c>
      <c r="B17" s="236"/>
      <c r="C17" s="236"/>
      <c r="D17" s="236"/>
      <c r="E17" s="237"/>
      <c r="F17" s="192"/>
      <c r="G17" s="192"/>
      <c r="H17" s="189"/>
      <c r="J17" s="187"/>
    </row>
    <row r="18" spans="1:11" s="193" customFormat="1" ht="25.5" customHeight="1" x14ac:dyDescent="0.25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394</v>
      </c>
      <c r="G19" s="178" t="s">
        <v>395</v>
      </c>
      <c r="H19" s="179" t="s">
        <v>396</v>
      </c>
      <c r="J19" s="194"/>
      <c r="K19" s="194"/>
    </row>
    <row r="20" spans="1:11" s="193" customFormat="1" ht="22.5" customHeight="1" x14ac:dyDescent="0.25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 x14ac:dyDescent="0.25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 x14ac:dyDescent="0.25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 x14ac:dyDescent="0.25">
      <c r="A24" s="234" t="s">
        <v>1</v>
      </c>
      <c r="B24" s="231"/>
      <c r="C24" s="231"/>
      <c r="D24" s="231"/>
      <c r="E24" s="231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33" zoomScaleNormal="100" zoomScaleSheetLayoutView="100" workbookViewId="0">
      <selection activeCell="G22" sqref="G22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14</v>
      </c>
    </row>
    <row r="2" spans="1:7" x14ac:dyDescent="0.2">
      <c r="B2" s="6" t="s">
        <v>437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397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15</v>
      </c>
      <c r="C6" s="255"/>
      <c r="D6" s="255"/>
      <c r="E6" s="255"/>
      <c r="F6" s="255"/>
      <c r="G6" s="255"/>
    </row>
    <row r="7" spans="1:7" ht="38.25" x14ac:dyDescent="0.2">
      <c r="B7" s="8" t="s">
        <v>16</v>
      </c>
      <c r="C7" s="8" t="s">
        <v>17</v>
      </c>
      <c r="D7" s="169" t="s">
        <v>393</v>
      </c>
      <c r="E7" s="8" t="s">
        <v>18</v>
      </c>
      <c r="F7" s="8" t="s">
        <v>19</v>
      </c>
      <c r="G7" s="8" t="s">
        <v>398</v>
      </c>
    </row>
    <row r="8" spans="1:7" ht="24" customHeight="1" x14ac:dyDescent="0.2">
      <c r="B8" s="167">
        <v>6</v>
      </c>
      <c r="C8" s="9" t="s">
        <v>20</v>
      </c>
      <c r="D8" s="9"/>
      <c r="E8" s="10">
        <f>E9+E33+E62+E72+E82+E79</f>
        <v>10530000</v>
      </c>
      <c r="F8" s="10">
        <f>F9+F33+F62+F72+F82+F79</f>
        <v>10737738</v>
      </c>
      <c r="G8" s="10">
        <f>G9+G33+G62+G72+G82+G79</f>
        <v>10845481</v>
      </c>
    </row>
    <row r="9" spans="1:7" ht="24" customHeight="1" x14ac:dyDescent="0.2">
      <c r="A9" s="11" t="s">
        <v>21</v>
      </c>
      <c r="B9" s="167">
        <v>63</v>
      </c>
      <c r="C9" s="9" t="s">
        <v>22</v>
      </c>
      <c r="D9" s="9"/>
      <c r="E9" s="10">
        <f>E10+E13+E18+E21+E24+E27+E30</f>
        <v>10000000</v>
      </c>
      <c r="F9" s="10">
        <f>F10+F13+F18+F21+F24+F27+F30</f>
        <v>10200000</v>
      </c>
      <c r="G9" s="10">
        <f>G10+G13+G18+G21+G24+G27+G30</f>
        <v>10300000</v>
      </c>
    </row>
    <row r="10" spans="1:7" ht="24" customHeight="1" x14ac:dyDescent="0.2">
      <c r="B10" s="12">
        <v>631</v>
      </c>
      <c r="C10" s="13" t="s">
        <v>23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24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25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26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27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28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29</v>
      </c>
      <c r="D16" s="13" t="s">
        <v>399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30</v>
      </c>
      <c r="D17" s="13" t="s">
        <v>399</v>
      </c>
      <c r="E17" s="14"/>
      <c r="F17" s="14"/>
      <c r="G17" s="14"/>
    </row>
    <row r="18" spans="2:7" ht="24" customHeight="1" x14ac:dyDescent="0.2">
      <c r="B18" s="12">
        <v>633</v>
      </c>
      <c r="C18" s="13" t="s">
        <v>31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32</v>
      </c>
      <c r="D19" s="13" t="s">
        <v>400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33</v>
      </c>
      <c r="D20" s="13" t="s">
        <v>400</v>
      </c>
      <c r="E20" s="14"/>
      <c r="F20" s="14"/>
      <c r="G20" s="14"/>
    </row>
    <row r="21" spans="2:7" ht="24" customHeight="1" x14ac:dyDescent="0.2">
      <c r="B21" s="12">
        <v>634</v>
      </c>
      <c r="C21" s="13" t="s">
        <v>34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35</v>
      </c>
      <c r="D22" s="13" t="s">
        <v>400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36</v>
      </c>
      <c r="D23" s="13" t="s">
        <v>400</v>
      </c>
      <c r="E23" s="14"/>
      <c r="F23" s="14"/>
      <c r="G23" s="14"/>
    </row>
    <row r="24" spans="2:7" ht="24" customHeight="1" x14ac:dyDescent="0.2">
      <c r="B24" s="12">
        <v>635</v>
      </c>
      <c r="C24" s="13" t="s">
        <v>37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38</v>
      </c>
      <c r="D25" s="13" t="s">
        <v>400</v>
      </c>
      <c r="E25" s="14"/>
      <c r="F25" s="14"/>
      <c r="G25" s="14"/>
    </row>
    <row r="26" spans="2:7" ht="24" customHeight="1" x14ac:dyDescent="0.2">
      <c r="B26" s="12">
        <v>6352</v>
      </c>
      <c r="C26" s="13" t="s">
        <v>39</v>
      </c>
      <c r="D26" s="13" t="s">
        <v>400</v>
      </c>
      <c r="E26" s="14"/>
      <c r="F26" s="14"/>
      <c r="G26" s="14"/>
    </row>
    <row r="27" spans="2:7" ht="24" customHeight="1" x14ac:dyDescent="0.2">
      <c r="B27" s="167" t="s">
        <v>40</v>
      </c>
      <c r="C27" s="15" t="s">
        <v>41</v>
      </c>
      <c r="D27" s="15"/>
      <c r="E27" s="10">
        <f>SUM(E28:E29)</f>
        <v>10000000</v>
      </c>
      <c r="F27" s="10">
        <f>SUM(F28:F29)</f>
        <v>10200000</v>
      </c>
      <c r="G27" s="10">
        <f>SUM(G28:G29)</f>
        <v>10300000</v>
      </c>
    </row>
    <row r="28" spans="2:7" ht="24" customHeight="1" x14ac:dyDescent="0.2">
      <c r="B28" s="12" t="s">
        <v>42</v>
      </c>
      <c r="C28" s="13" t="s">
        <v>43</v>
      </c>
      <c r="D28" s="13" t="s">
        <v>400</v>
      </c>
      <c r="E28" s="14">
        <v>10000000</v>
      </c>
      <c r="F28" s="14">
        <v>10200000</v>
      </c>
      <c r="G28" s="14">
        <v>10300000</v>
      </c>
    </row>
    <row r="29" spans="2:7" ht="24" customHeight="1" x14ac:dyDescent="0.2">
      <c r="B29" s="12" t="s">
        <v>44</v>
      </c>
      <c r="C29" s="13" t="s">
        <v>45</v>
      </c>
      <c r="D29" s="13" t="s">
        <v>400</v>
      </c>
      <c r="E29" s="14"/>
      <c r="F29" s="14"/>
      <c r="G29" s="14"/>
    </row>
    <row r="30" spans="2:7" ht="24" customHeight="1" x14ac:dyDescent="0.2">
      <c r="B30" s="12" t="s">
        <v>46</v>
      </c>
      <c r="C30" s="13" t="s">
        <v>47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48</v>
      </c>
      <c r="C31" s="13" t="s">
        <v>49</v>
      </c>
      <c r="D31" s="13" t="s">
        <v>401</v>
      </c>
      <c r="E31" s="14"/>
      <c r="F31" s="14"/>
      <c r="G31" s="14"/>
    </row>
    <row r="32" spans="2:7" ht="24" customHeight="1" x14ac:dyDescent="0.2">
      <c r="B32" s="12" t="s">
        <v>50</v>
      </c>
      <c r="C32" s="13" t="s">
        <v>51</v>
      </c>
      <c r="D32" s="13" t="s">
        <v>401</v>
      </c>
      <c r="E32" s="14"/>
      <c r="F32" s="14"/>
      <c r="G32" s="14"/>
    </row>
    <row r="33" spans="1:7" ht="24" customHeight="1" x14ac:dyDescent="0.2">
      <c r="A33" s="11" t="s">
        <v>52</v>
      </c>
      <c r="B33" s="167">
        <v>64</v>
      </c>
      <c r="C33" s="9" t="s">
        <v>53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54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55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56</v>
      </c>
      <c r="D36" s="13" t="s">
        <v>243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57</v>
      </c>
      <c r="D37" s="13" t="s">
        <v>243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58</v>
      </c>
      <c r="D38" s="13" t="s">
        <v>243</v>
      </c>
      <c r="E38" s="14"/>
      <c r="F38" s="14"/>
      <c r="G38" s="14"/>
    </row>
    <row r="39" spans="1:7" ht="24" customHeight="1" x14ac:dyDescent="0.2">
      <c r="B39" s="12">
        <v>6416</v>
      </c>
      <c r="C39" s="13" t="s">
        <v>59</v>
      </c>
      <c r="D39" s="13" t="s">
        <v>243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60</v>
      </c>
      <c r="D40" s="13" t="s">
        <v>243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61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62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63</v>
      </c>
      <c r="D43" s="13" t="s">
        <v>243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64</v>
      </c>
      <c r="D44" s="13" t="s">
        <v>330</v>
      </c>
      <c r="E44" s="14"/>
      <c r="F44" s="14"/>
      <c r="G44" s="14"/>
    </row>
    <row r="45" spans="1:7" ht="24" customHeight="1" x14ac:dyDescent="0.2">
      <c r="B45" s="12" t="s">
        <v>65</v>
      </c>
      <c r="C45" s="13" t="s">
        <v>66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67</v>
      </c>
      <c r="D46" s="13" t="s">
        <v>330</v>
      </c>
      <c r="E46" s="14"/>
      <c r="F46" s="14"/>
      <c r="G46" s="14"/>
    </row>
    <row r="47" spans="1:7" ht="24" customHeight="1" x14ac:dyDescent="0.2">
      <c r="B47" s="12">
        <v>643</v>
      </c>
      <c r="C47" s="13" t="s">
        <v>68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69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70</v>
      </c>
      <c r="D49" s="16" t="s">
        <v>243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71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72</v>
      </c>
      <c r="D51" s="13" t="s">
        <v>243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73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74</v>
      </c>
      <c r="D53" s="16" t="s">
        <v>243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75</v>
      </c>
      <c r="D54" s="13"/>
      <c r="E54" s="14"/>
      <c r="F54" s="14"/>
      <c r="G54" s="14"/>
    </row>
    <row r="55" spans="1:7" ht="24" customHeight="1" x14ac:dyDescent="0.2">
      <c r="B55" s="12" t="s">
        <v>76</v>
      </c>
      <c r="C55" s="13" t="s">
        <v>77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78</v>
      </c>
      <c r="C56" s="13" t="s">
        <v>79</v>
      </c>
      <c r="D56" s="13"/>
      <c r="E56" s="14"/>
      <c r="F56" s="14"/>
      <c r="G56" s="14"/>
    </row>
    <row r="57" spans="1:7" ht="24" customHeight="1" x14ac:dyDescent="0.2">
      <c r="B57" s="12" t="s">
        <v>80</v>
      </c>
      <c r="C57" s="13" t="s">
        <v>81</v>
      </c>
      <c r="D57" s="13"/>
      <c r="E57" s="14"/>
      <c r="F57" s="14"/>
      <c r="G57" s="14"/>
    </row>
    <row r="58" spans="1:7" ht="24" customHeight="1" x14ac:dyDescent="0.2">
      <c r="B58" s="12" t="s">
        <v>82</v>
      </c>
      <c r="C58" s="13" t="s">
        <v>83</v>
      </c>
      <c r="D58" s="13"/>
      <c r="E58" s="14"/>
      <c r="F58" s="14"/>
      <c r="G58" s="14"/>
    </row>
    <row r="59" spans="1:7" ht="24" customHeight="1" x14ac:dyDescent="0.2">
      <c r="B59" s="12" t="s">
        <v>84</v>
      </c>
      <c r="C59" s="13" t="s">
        <v>85</v>
      </c>
      <c r="D59" s="13"/>
      <c r="E59" s="14"/>
      <c r="F59" s="14"/>
      <c r="G59" s="14"/>
    </row>
    <row r="60" spans="1:7" ht="24" customHeight="1" x14ac:dyDescent="0.2">
      <c r="B60" s="12" t="s">
        <v>86</v>
      </c>
      <c r="C60" s="13" t="s">
        <v>87</v>
      </c>
      <c r="D60" s="13"/>
      <c r="E60" s="14"/>
      <c r="F60" s="14"/>
      <c r="G60" s="14"/>
    </row>
    <row r="61" spans="1:7" ht="24" customHeight="1" x14ac:dyDescent="0.2">
      <c r="B61" s="12" t="s">
        <v>88</v>
      </c>
      <c r="C61" s="17" t="s">
        <v>89</v>
      </c>
      <c r="D61" s="17"/>
      <c r="E61" s="14"/>
      <c r="F61" s="14"/>
      <c r="G61" s="14"/>
    </row>
    <row r="62" spans="1:7" ht="24" customHeight="1" x14ac:dyDescent="0.2">
      <c r="A62" s="11" t="s">
        <v>90</v>
      </c>
      <c r="B62" s="167">
        <v>65</v>
      </c>
      <c r="C62" s="9" t="s">
        <v>91</v>
      </c>
      <c r="D62" s="9"/>
      <c r="E62" s="10">
        <f>E63+E68</f>
        <v>480000</v>
      </c>
      <c r="F62" s="10">
        <f>F63+F68</f>
        <v>487008</v>
      </c>
      <c r="G62" s="10">
        <f>G63+G68</f>
        <v>494021</v>
      </c>
    </row>
    <row r="63" spans="1:7" ht="24" customHeight="1" x14ac:dyDescent="0.2">
      <c r="B63" s="12">
        <v>651</v>
      </c>
      <c r="C63" s="13" t="s">
        <v>92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93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94</v>
      </c>
      <c r="D65" s="13" t="s">
        <v>243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95</v>
      </c>
      <c r="D66" s="13" t="s">
        <v>243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96</v>
      </c>
      <c r="D67" s="13" t="s">
        <v>330</v>
      </c>
      <c r="E67" s="14"/>
      <c r="F67" s="14"/>
      <c r="G67" s="14"/>
    </row>
    <row r="68" spans="1:7" ht="24" customHeight="1" x14ac:dyDescent="0.2">
      <c r="B68" s="12">
        <v>652</v>
      </c>
      <c r="C68" s="13" t="s">
        <v>97</v>
      </c>
      <c r="D68" s="13"/>
      <c r="E68" s="10">
        <f>SUM(E69:E71)</f>
        <v>480000</v>
      </c>
      <c r="F68" s="10">
        <f>SUM(F69:F71)</f>
        <v>487008</v>
      </c>
      <c r="G68" s="10">
        <f>SUM(G69:G71)</f>
        <v>494021</v>
      </c>
    </row>
    <row r="69" spans="1:7" ht="24" customHeight="1" x14ac:dyDescent="0.2">
      <c r="B69" s="12">
        <v>6526</v>
      </c>
      <c r="C69" s="13" t="s">
        <v>98</v>
      </c>
      <c r="D69" s="13" t="s">
        <v>243</v>
      </c>
      <c r="E69" s="14">
        <v>480000</v>
      </c>
      <c r="F69" s="14">
        <v>487008</v>
      </c>
      <c r="G69" s="14">
        <v>494021</v>
      </c>
    </row>
    <row r="70" spans="1:7" ht="24" customHeight="1" x14ac:dyDescent="0.2">
      <c r="B70" s="12" t="s">
        <v>99</v>
      </c>
      <c r="C70" s="13" t="s">
        <v>100</v>
      </c>
      <c r="D70" s="13" t="s">
        <v>243</v>
      </c>
      <c r="E70" s="14"/>
      <c r="F70" s="14"/>
      <c r="G70" s="14"/>
    </row>
    <row r="71" spans="1:7" ht="24" customHeight="1" x14ac:dyDescent="0.2">
      <c r="B71" s="12" t="s">
        <v>101</v>
      </c>
      <c r="C71" s="13" t="s">
        <v>102</v>
      </c>
      <c r="D71" s="13"/>
      <c r="E71" s="14"/>
      <c r="F71" s="14"/>
      <c r="G71" s="14"/>
    </row>
    <row r="72" spans="1:7" ht="24" customHeight="1" x14ac:dyDescent="0.2">
      <c r="A72" s="11" t="s">
        <v>103</v>
      </c>
      <c r="B72" s="167">
        <v>66</v>
      </c>
      <c r="C72" s="18" t="s">
        <v>104</v>
      </c>
      <c r="D72" s="18"/>
      <c r="E72" s="10">
        <f>E73+E76</f>
        <v>20000</v>
      </c>
      <c r="F72" s="10">
        <f>F73+F76</f>
        <v>20292</v>
      </c>
      <c r="G72" s="10">
        <f>G73+G76</f>
        <v>20584</v>
      </c>
    </row>
    <row r="73" spans="1:7" ht="24" customHeight="1" x14ac:dyDescent="0.2">
      <c r="B73" s="12">
        <v>661</v>
      </c>
      <c r="C73" s="13" t="s">
        <v>105</v>
      </c>
      <c r="D73" s="13"/>
      <c r="E73" s="10">
        <f>SUM(E74:E75)</f>
        <v>20000</v>
      </c>
      <c r="F73" s="10">
        <f>SUM(F74:F75)</f>
        <v>20292</v>
      </c>
      <c r="G73" s="10">
        <f>SUM(G74:G75)</f>
        <v>20584</v>
      </c>
    </row>
    <row r="74" spans="1:7" ht="24" customHeight="1" x14ac:dyDescent="0.2">
      <c r="B74" s="12">
        <v>6614</v>
      </c>
      <c r="C74" s="13" t="s">
        <v>106</v>
      </c>
      <c r="D74" s="13" t="s">
        <v>205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107</v>
      </c>
      <c r="D75" s="13" t="s">
        <v>205</v>
      </c>
      <c r="E75" s="14">
        <v>20000</v>
      </c>
      <c r="F75" s="14">
        <v>20292</v>
      </c>
      <c r="G75" s="14">
        <v>20584</v>
      </c>
    </row>
    <row r="76" spans="1:7" ht="24" customHeight="1" x14ac:dyDescent="0.2">
      <c r="B76" s="12">
        <v>663</v>
      </c>
      <c r="C76" s="17" t="s">
        <v>108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109</v>
      </c>
      <c r="D77" s="13" t="s">
        <v>402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110</v>
      </c>
      <c r="D78" s="17" t="s">
        <v>402</v>
      </c>
      <c r="E78" s="14"/>
      <c r="F78" s="14"/>
      <c r="G78" s="14"/>
    </row>
    <row r="79" spans="1:7" ht="24" customHeight="1" x14ac:dyDescent="0.2">
      <c r="A79" s="11"/>
      <c r="B79" s="167" t="s">
        <v>111</v>
      </c>
      <c r="C79" s="15" t="s">
        <v>112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113</v>
      </c>
      <c r="B80" s="12" t="s">
        <v>114</v>
      </c>
      <c r="C80" s="17" t="s">
        <v>115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116</v>
      </c>
      <c r="C81" s="17" t="s">
        <v>115</v>
      </c>
      <c r="D81" s="17" t="s">
        <v>330</v>
      </c>
      <c r="E81" s="14"/>
      <c r="F81" s="14"/>
      <c r="G81" s="14"/>
    </row>
    <row r="82" spans="1:7" ht="24" customHeight="1" x14ac:dyDescent="0.2">
      <c r="A82" s="11" t="s">
        <v>117</v>
      </c>
      <c r="B82" s="167">
        <v>68</v>
      </c>
      <c r="C82" s="9" t="s">
        <v>118</v>
      </c>
      <c r="D82" s="9"/>
      <c r="E82" s="10">
        <f t="shared" ref="E82:G83" si="1">E83</f>
        <v>30000</v>
      </c>
      <c r="F82" s="10">
        <f t="shared" si="1"/>
        <v>30438</v>
      </c>
      <c r="G82" s="10">
        <f t="shared" si="1"/>
        <v>30876</v>
      </c>
    </row>
    <row r="83" spans="1:7" ht="24" customHeight="1" x14ac:dyDescent="0.2">
      <c r="B83" s="12">
        <v>683</v>
      </c>
      <c r="C83" s="13" t="s">
        <v>119</v>
      </c>
      <c r="D83" s="13"/>
      <c r="E83" s="10">
        <f t="shared" si="1"/>
        <v>30000</v>
      </c>
      <c r="F83" s="10">
        <f t="shared" si="1"/>
        <v>30438</v>
      </c>
      <c r="G83" s="10">
        <f t="shared" si="1"/>
        <v>30876</v>
      </c>
    </row>
    <row r="84" spans="1:7" ht="24" customHeight="1" x14ac:dyDescent="0.2">
      <c r="B84" s="12">
        <v>6831</v>
      </c>
      <c r="C84" s="13" t="s">
        <v>120</v>
      </c>
      <c r="D84" s="13" t="s">
        <v>243</v>
      </c>
      <c r="E84" s="14">
        <v>30000</v>
      </c>
      <c r="F84" s="14">
        <v>30438</v>
      </c>
      <c r="G84" s="14">
        <v>30876</v>
      </c>
    </row>
    <row r="85" spans="1:7" ht="24" customHeight="1" x14ac:dyDescent="0.2">
      <c r="B85" s="167">
        <v>7</v>
      </c>
      <c r="C85" s="9" t="s">
        <v>121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122</v>
      </c>
      <c r="B86" s="167">
        <v>72</v>
      </c>
      <c r="C86" s="15" t="s">
        <v>123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124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125</v>
      </c>
      <c r="D88" s="13" t="s">
        <v>243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126</v>
      </c>
      <c r="D89" s="13" t="s">
        <v>243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127</v>
      </c>
      <c r="D90" s="13" t="s">
        <v>243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128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129</v>
      </c>
      <c r="D92" s="13" t="s">
        <v>243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130</v>
      </c>
      <c r="D93" s="13" t="s">
        <v>243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131</v>
      </c>
      <c r="D94" s="13" t="s">
        <v>243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132</v>
      </c>
      <c r="D95" s="13" t="s">
        <v>243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133</v>
      </c>
      <c r="D96" s="13" t="s">
        <v>243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134</v>
      </c>
      <c r="D97" s="13" t="s">
        <v>243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135</v>
      </c>
      <c r="D98" s="13" t="s">
        <v>243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136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137</v>
      </c>
      <c r="D100" s="13" t="s">
        <v>243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138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139</v>
      </c>
      <c r="D102" s="13" t="s">
        <v>243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140</v>
      </c>
      <c r="D103" s="13" t="s">
        <v>243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141</v>
      </c>
      <c r="D104" s="13" t="s">
        <v>243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142</v>
      </c>
      <c r="D105" s="13" t="s">
        <v>243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143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144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145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146</v>
      </c>
      <c r="D109" s="13" t="s">
        <v>243</v>
      </c>
      <c r="E109" s="14"/>
      <c r="F109" s="14"/>
      <c r="G109" s="14"/>
    </row>
    <row r="110" spans="1:7" ht="24" customHeight="1" x14ac:dyDescent="0.2">
      <c r="A110" s="11" t="s">
        <v>147</v>
      </c>
      <c r="B110" s="167">
        <v>73</v>
      </c>
      <c r="C110" s="9" t="s">
        <v>148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148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149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150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151</v>
      </c>
      <c r="B114" s="167" t="s">
        <v>152</v>
      </c>
      <c r="C114" s="20" t="s">
        <v>153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154</v>
      </c>
      <c r="C115" s="201" t="s">
        <v>155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156</v>
      </c>
      <c r="C116" s="201" t="s">
        <v>157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158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159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160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161</v>
      </c>
      <c r="B121" s="204">
        <v>83</v>
      </c>
      <c r="C121" s="22" t="s">
        <v>162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163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164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165</v>
      </c>
      <c r="B124" s="167">
        <v>84</v>
      </c>
      <c r="C124" s="9" t="s">
        <v>166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167</v>
      </c>
      <c r="C125" s="23" t="s">
        <v>168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169</v>
      </c>
      <c r="C126" s="23" t="s">
        <v>170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171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172</v>
      </c>
      <c r="D128" s="13" t="s">
        <v>152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173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174</v>
      </c>
      <c r="D130" s="13" t="s">
        <v>152</v>
      </c>
      <c r="E130" s="14"/>
      <c r="F130" s="14"/>
      <c r="G130" s="14"/>
    </row>
    <row r="131" spans="1:10" ht="24" customHeight="1" x14ac:dyDescent="0.2">
      <c r="B131" s="12" t="s">
        <v>175</v>
      </c>
      <c r="C131" s="13" t="s">
        <v>176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177</v>
      </c>
      <c r="C132" s="13" t="s">
        <v>178</v>
      </c>
      <c r="D132" s="13" t="s">
        <v>152</v>
      </c>
      <c r="E132" s="14"/>
      <c r="F132" s="14"/>
      <c r="G132" s="14"/>
    </row>
    <row r="133" spans="1:10" ht="24" customHeight="1" x14ac:dyDescent="0.2">
      <c r="B133" s="250" t="s">
        <v>179</v>
      </c>
      <c r="C133" s="251"/>
      <c r="D133" s="168"/>
      <c r="E133" s="10">
        <f>E113+E85+E8</f>
        <v>10530000</v>
      </c>
      <c r="F133" s="10">
        <f>F113+F85+F8</f>
        <v>10737738</v>
      </c>
      <c r="G133" s="10">
        <f>G113+G85+G8</f>
        <v>10845481</v>
      </c>
      <c r="J133" s="19"/>
    </row>
    <row r="134" spans="1:10" ht="24" customHeight="1" x14ac:dyDescent="0.2">
      <c r="A134" s="11" t="s">
        <v>180</v>
      </c>
      <c r="B134" s="250" t="s">
        <v>181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182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111</v>
      </c>
      <c r="C136" s="15" t="s">
        <v>112</v>
      </c>
      <c r="D136" s="15"/>
      <c r="E136" s="10">
        <f>SUM(E137)</f>
        <v>2437050</v>
      </c>
      <c r="F136" s="10">
        <f t="shared" ref="F136:G136" si="3">SUM(F137)</f>
        <v>2472631</v>
      </c>
      <c r="G136" s="10">
        <f t="shared" si="3"/>
        <v>2508237</v>
      </c>
    </row>
    <row r="137" spans="1:10" ht="24" customHeight="1" x14ac:dyDescent="0.2">
      <c r="A137" s="11" t="s">
        <v>183</v>
      </c>
      <c r="B137" s="12" t="s">
        <v>184</v>
      </c>
      <c r="C137" s="17" t="s">
        <v>185</v>
      </c>
      <c r="D137" s="17"/>
      <c r="E137" s="10">
        <f>SUM(E138:E140)</f>
        <v>2437050</v>
      </c>
      <c r="F137" s="10">
        <f t="shared" ref="F137:G137" si="4">SUM(F138:F140)</f>
        <v>2472631</v>
      </c>
      <c r="G137" s="10">
        <f t="shared" si="4"/>
        <v>2508237</v>
      </c>
    </row>
    <row r="138" spans="1:10" ht="24" customHeight="1" x14ac:dyDescent="0.2">
      <c r="B138" s="12" t="s">
        <v>186</v>
      </c>
      <c r="C138" s="17" t="s">
        <v>187</v>
      </c>
      <c r="D138" s="17" t="s">
        <v>243</v>
      </c>
      <c r="E138" s="14">
        <v>2437050</v>
      </c>
      <c r="F138" s="14">
        <v>2472631</v>
      </c>
      <c r="G138" s="14">
        <v>2508237</v>
      </c>
    </row>
    <row r="139" spans="1:10" ht="24" customHeight="1" x14ac:dyDescent="0.2">
      <c r="B139" s="12" t="s">
        <v>188</v>
      </c>
      <c r="C139" s="17" t="s">
        <v>189</v>
      </c>
      <c r="D139" s="17" t="s">
        <v>243</v>
      </c>
      <c r="E139" s="14"/>
      <c r="F139" s="14"/>
      <c r="G139" s="14"/>
    </row>
    <row r="140" spans="1:10" ht="24" customHeight="1" x14ac:dyDescent="0.2">
      <c r="B140" s="12" t="s">
        <v>190</v>
      </c>
      <c r="C140" s="17" t="s">
        <v>191</v>
      </c>
      <c r="D140" s="17" t="s">
        <v>243</v>
      </c>
      <c r="E140" s="14"/>
      <c r="F140" s="14"/>
      <c r="G140" s="14"/>
    </row>
    <row r="141" spans="1:10" ht="24" customHeight="1" x14ac:dyDescent="0.2">
      <c r="B141" s="250" t="s">
        <v>192</v>
      </c>
      <c r="C141" s="251"/>
      <c r="D141" s="168"/>
      <c r="E141" s="10">
        <f>E136</f>
        <v>2437050</v>
      </c>
      <c r="F141" s="10">
        <f t="shared" ref="F141:G141" si="5">F136</f>
        <v>2472631</v>
      </c>
      <c r="G141" s="10">
        <f t="shared" si="5"/>
        <v>2508237</v>
      </c>
      <c r="J141" s="19"/>
    </row>
    <row r="142" spans="1:10" ht="24" customHeight="1" x14ac:dyDescent="0.2">
      <c r="B142" s="250" t="s">
        <v>193</v>
      </c>
      <c r="C142" s="251"/>
      <c r="D142" s="168"/>
      <c r="E142" s="10">
        <f>E133+E141</f>
        <v>12967050</v>
      </c>
      <c r="F142" s="10">
        <f t="shared" ref="F142:G142" si="6">F133+F141</f>
        <v>13210369</v>
      </c>
      <c r="G142" s="10">
        <f t="shared" si="6"/>
        <v>13353718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138" zoomScale="82" zoomScaleNormal="82" zoomScaleSheetLayoutView="82" workbookViewId="0">
      <selection activeCell="F159" sqref="F159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381</v>
      </c>
      <c r="N1" s="278"/>
      <c r="O1" s="119"/>
      <c r="P1" s="118"/>
      <c r="Q1" s="118"/>
    </row>
    <row r="2" spans="1:80" s="31" customFormat="1" ht="21" customHeight="1" x14ac:dyDescent="0.25">
      <c r="A2" s="279" t="s">
        <v>414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337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425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426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427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0" t="s">
        <v>194</v>
      </c>
      <c r="B10" s="282" t="s">
        <v>195</v>
      </c>
      <c r="C10" s="284" t="s">
        <v>196</v>
      </c>
      <c r="D10" s="286" t="s">
        <v>198</v>
      </c>
      <c r="E10" s="286" t="s">
        <v>403</v>
      </c>
      <c r="F10" s="286" t="s">
        <v>404</v>
      </c>
      <c r="G10" s="288" t="s">
        <v>405</v>
      </c>
      <c r="H10" s="288" t="s">
        <v>406</v>
      </c>
      <c r="I10" s="288" t="s">
        <v>407</v>
      </c>
      <c r="J10" s="288" t="s">
        <v>408</v>
      </c>
      <c r="K10" s="288" t="s">
        <v>409</v>
      </c>
      <c r="L10" s="288" t="s">
        <v>410</v>
      </c>
      <c r="M10" s="288" t="s">
        <v>411</v>
      </c>
      <c r="N10" s="288" t="s">
        <v>412</v>
      </c>
      <c r="O10" s="288" t="s">
        <v>197</v>
      </c>
      <c r="P10" s="286" t="s">
        <v>199</v>
      </c>
      <c r="Q10" s="286" t="s">
        <v>413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183</v>
      </c>
      <c r="F12" s="60"/>
      <c r="G12" s="63" t="s">
        <v>21</v>
      </c>
      <c r="H12" s="63" t="s">
        <v>52</v>
      </c>
      <c r="I12" s="63" t="s">
        <v>90</v>
      </c>
      <c r="J12" s="63" t="s">
        <v>103</v>
      </c>
      <c r="K12" s="63" t="s">
        <v>113</v>
      </c>
      <c r="L12" s="63" t="s">
        <v>117</v>
      </c>
      <c r="M12" s="63" t="s">
        <v>200</v>
      </c>
      <c r="N12" s="63" t="s">
        <v>201</v>
      </c>
      <c r="O12" s="64" t="s">
        <v>180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202</v>
      </c>
      <c r="E13" s="68">
        <v>5</v>
      </c>
      <c r="F13" s="68" t="s">
        <v>203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338</v>
      </c>
      <c r="B14" s="145"/>
      <c r="C14" s="146"/>
      <c r="D14" s="147">
        <f>D15</f>
        <v>2967050</v>
      </c>
      <c r="E14" s="147">
        <f>E15</f>
        <v>2437050</v>
      </c>
      <c r="F14" s="147">
        <f>F15</f>
        <v>530000</v>
      </c>
      <c r="G14" s="147">
        <f t="shared" ref="G14:Q14" si="0">G15</f>
        <v>0</v>
      </c>
      <c r="H14" s="147">
        <f t="shared" si="0"/>
        <v>0</v>
      </c>
      <c r="I14" s="147">
        <f t="shared" si="0"/>
        <v>480000</v>
      </c>
      <c r="J14" s="147">
        <f t="shared" si="0"/>
        <v>20000</v>
      </c>
      <c r="K14" s="147">
        <f t="shared" si="0"/>
        <v>0</v>
      </c>
      <c r="L14" s="147">
        <f t="shared" si="0"/>
        <v>30000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3010368.9299999997</v>
      </c>
      <c r="Q14" s="148">
        <f t="shared" si="0"/>
        <v>3053718.2425920004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339</v>
      </c>
      <c r="B15" s="150"/>
      <c r="C15" s="151"/>
      <c r="D15" s="152">
        <f t="shared" ref="D15:Q15" si="1">D16+D59</f>
        <v>2967050</v>
      </c>
      <c r="E15" s="152">
        <f t="shared" si="1"/>
        <v>2437050</v>
      </c>
      <c r="F15" s="152">
        <f t="shared" si="1"/>
        <v>530000</v>
      </c>
      <c r="G15" s="152">
        <f t="shared" si="1"/>
        <v>0</v>
      </c>
      <c r="H15" s="152">
        <f t="shared" si="1"/>
        <v>0</v>
      </c>
      <c r="I15" s="152">
        <f t="shared" si="1"/>
        <v>480000</v>
      </c>
      <c r="J15" s="152">
        <f t="shared" si="1"/>
        <v>20000</v>
      </c>
      <c r="K15" s="152">
        <f t="shared" si="1"/>
        <v>0</v>
      </c>
      <c r="L15" s="152">
        <f t="shared" si="1"/>
        <v>30000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3010368.9299999997</v>
      </c>
      <c r="Q15" s="153">
        <f t="shared" si="1"/>
        <v>3053718.2425920004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90" t="s">
        <v>340</v>
      </c>
      <c r="B16" s="291"/>
      <c r="C16" s="291"/>
      <c r="D16" s="209">
        <f t="shared" ref="D16:Q16" si="2">D17+D51</f>
        <v>1180450</v>
      </c>
      <c r="E16" s="209">
        <f t="shared" si="2"/>
        <v>1160450</v>
      </c>
      <c r="F16" s="209">
        <f t="shared" si="2"/>
        <v>20000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20000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1197684.5699999998</v>
      </c>
      <c r="Q16" s="220">
        <f t="shared" si="2"/>
        <v>1214931.2278080001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75" t="s">
        <v>341</v>
      </c>
      <c r="B17" s="276"/>
      <c r="C17" s="277"/>
      <c r="D17" s="210">
        <f>D18</f>
        <v>1180450</v>
      </c>
      <c r="E17" s="210">
        <f>E18</f>
        <v>1160450</v>
      </c>
      <c r="F17" s="210">
        <f>F18</f>
        <v>20000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20000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1197684.5699999998</v>
      </c>
      <c r="Q17" s="221">
        <f t="shared" si="3"/>
        <v>1214931.2278080001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204</v>
      </c>
      <c r="C18" s="73" t="s">
        <v>377</v>
      </c>
      <c r="D18" s="211">
        <f t="shared" ref="D18:Q18" si="4">D19+D43+D48</f>
        <v>1180450</v>
      </c>
      <c r="E18" s="211">
        <f t="shared" si="4"/>
        <v>1160450</v>
      </c>
      <c r="F18" s="211">
        <f t="shared" si="4"/>
        <v>20000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20000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1197684.5699999998</v>
      </c>
      <c r="Q18" s="222">
        <f t="shared" si="4"/>
        <v>1214931.2278080001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220</v>
      </c>
      <c r="C19" s="75" t="s">
        <v>221</v>
      </c>
      <c r="D19" s="211">
        <f>D20+D23+D28+D38</f>
        <v>1168950</v>
      </c>
      <c r="E19" s="211">
        <f t="shared" ref="E19:Q19" si="5">E20+E23+E28+E38</f>
        <v>1148950</v>
      </c>
      <c r="F19" s="211">
        <f t="shared" si="5"/>
        <v>20000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20000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1186016.67</v>
      </c>
      <c r="Q19" s="211">
        <f t="shared" si="5"/>
        <v>1203095.310048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222</v>
      </c>
      <c r="C20" s="75" t="s">
        <v>361</v>
      </c>
      <c r="D20" s="211">
        <f t="shared" ref="D20:Q20" si="6">SUM(D21:D22)</f>
        <v>42250</v>
      </c>
      <c r="E20" s="211">
        <f t="shared" si="6"/>
        <v>42250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42866.85</v>
      </c>
      <c r="Q20" s="222">
        <f t="shared" si="6"/>
        <v>43484.132639999996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208</v>
      </c>
      <c r="B21" s="77" t="s">
        <v>223</v>
      </c>
      <c r="C21" s="78" t="s">
        <v>224</v>
      </c>
      <c r="D21" s="212">
        <f>E21+F21</f>
        <v>24250</v>
      </c>
      <c r="E21" s="138">
        <v>24250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f>D21*1.0146</f>
        <v>24604.05</v>
      </c>
      <c r="Q21" s="138">
        <f>P21*1.0144</f>
        <v>24958.348319999997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212</v>
      </c>
      <c r="B22" s="77" t="s">
        <v>229</v>
      </c>
      <c r="C22" s="78" t="s">
        <v>230</v>
      </c>
      <c r="D22" s="212">
        <f t="shared" ref="D22:D42" si="7">E22+F22</f>
        <v>18000</v>
      </c>
      <c r="E22" s="138">
        <v>18000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f>D22*1.0146</f>
        <v>18262.8</v>
      </c>
      <c r="Q22" s="138">
        <f>P22*1.0144</f>
        <v>18525.784319999999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231</v>
      </c>
      <c r="C23" s="80" t="s">
        <v>311</v>
      </c>
      <c r="D23" s="211">
        <f t="shared" ref="D23:Q23" si="9">SUM(D24:D27)</f>
        <v>865000</v>
      </c>
      <c r="E23" s="211">
        <f t="shared" si="9"/>
        <v>845000</v>
      </c>
      <c r="F23" s="211">
        <f t="shared" si="9"/>
        <v>20000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20000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877629</v>
      </c>
      <c r="Q23" s="222">
        <f t="shared" si="9"/>
        <v>890266.85759999987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204</v>
      </c>
      <c r="B24" s="77" t="s">
        <v>233</v>
      </c>
      <c r="C24" s="78" t="s">
        <v>234</v>
      </c>
      <c r="D24" s="212">
        <f t="shared" si="7"/>
        <v>145000</v>
      </c>
      <c r="E24" s="139">
        <v>145000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f>D24*1.0146</f>
        <v>147117</v>
      </c>
      <c r="Q24" s="138">
        <f t="shared" ref="Q24:Q27" si="10">P24*1.0144</f>
        <v>149235.48480000001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218</v>
      </c>
      <c r="B25" s="77" t="s">
        <v>239</v>
      </c>
      <c r="C25" s="78" t="s">
        <v>240</v>
      </c>
      <c r="D25" s="212">
        <f t="shared" si="7"/>
        <v>660000</v>
      </c>
      <c r="E25" s="139">
        <v>660000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f t="shared" ref="P25:P42" si="11">D25*1.0146</f>
        <v>669636</v>
      </c>
      <c r="Q25" s="138">
        <f t="shared" si="10"/>
        <v>679278.75839999993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225</v>
      </c>
      <c r="B26" s="77" t="s">
        <v>242</v>
      </c>
      <c r="C26" s="78" t="s">
        <v>342</v>
      </c>
      <c r="D26" s="212">
        <f t="shared" si="7"/>
        <v>40000</v>
      </c>
      <c r="E26" s="139">
        <v>20000</v>
      </c>
      <c r="F26" s="212">
        <f t="shared" si="8"/>
        <v>20000</v>
      </c>
      <c r="G26" s="115"/>
      <c r="H26" s="115"/>
      <c r="I26" s="115"/>
      <c r="J26" s="115">
        <v>20000</v>
      </c>
      <c r="K26" s="115"/>
      <c r="L26" s="115"/>
      <c r="M26" s="115"/>
      <c r="N26" s="115"/>
      <c r="O26" s="115"/>
      <c r="P26" s="115">
        <f t="shared" si="11"/>
        <v>40584</v>
      </c>
      <c r="Q26" s="138">
        <f t="shared" si="10"/>
        <v>41168.409599999999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228</v>
      </c>
      <c r="B27" s="77" t="s">
        <v>244</v>
      </c>
      <c r="C27" s="78" t="s">
        <v>245</v>
      </c>
      <c r="D27" s="212">
        <f t="shared" si="7"/>
        <v>20000</v>
      </c>
      <c r="E27" s="139">
        <v>20000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f t="shared" si="11"/>
        <v>20292</v>
      </c>
      <c r="Q27" s="138">
        <f t="shared" si="10"/>
        <v>20584.2048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246</v>
      </c>
      <c r="C28" s="80" t="s">
        <v>247</v>
      </c>
      <c r="D28" s="213">
        <f>SUM(D29:D37)</f>
        <v>241150</v>
      </c>
      <c r="E28" s="213">
        <f>SUM(E29:E37)</f>
        <v>241150</v>
      </c>
      <c r="F28" s="213">
        <f>SUM(F29:F37)</f>
        <v>0</v>
      </c>
      <c r="G28" s="213">
        <f t="shared" ref="G28:N28" si="12">SUM(G29:G37)</f>
        <v>0</v>
      </c>
      <c r="H28" s="213">
        <f t="shared" si="12"/>
        <v>0</v>
      </c>
      <c r="I28" s="213">
        <f t="shared" si="12"/>
        <v>0</v>
      </c>
      <c r="J28" s="213">
        <f t="shared" si="12"/>
        <v>0</v>
      </c>
      <c r="K28" s="213">
        <f t="shared" si="12"/>
        <v>0</v>
      </c>
      <c r="L28" s="213">
        <f t="shared" si="12"/>
        <v>0</v>
      </c>
      <c r="M28" s="213">
        <f t="shared" si="12"/>
        <v>0</v>
      </c>
      <c r="N28" s="213">
        <f t="shared" si="12"/>
        <v>0</v>
      </c>
      <c r="O28" s="213">
        <f>SUM(O29:O37)</f>
        <v>0</v>
      </c>
      <c r="P28" s="213">
        <f t="shared" ref="P28:Q28" si="13">SUM(P29:P37)</f>
        <v>244670.79</v>
      </c>
      <c r="Q28" s="223">
        <f t="shared" si="13"/>
        <v>248194.04937599998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232</v>
      </c>
      <c r="B29" s="82" t="s">
        <v>249</v>
      </c>
      <c r="C29" s="78" t="s">
        <v>250</v>
      </c>
      <c r="D29" s="212">
        <f t="shared" si="7"/>
        <v>35000</v>
      </c>
      <c r="E29" s="139">
        <v>35000</v>
      </c>
      <c r="F29" s="212">
        <f t="shared" ref="F29:F37" si="14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f t="shared" si="11"/>
        <v>35511</v>
      </c>
      <c r="Q29" s="138">
        <f t="shared" ref="Q29:Q37" si="15">P29*1.0144</f>
        <v>36022.358399999997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235</v>
      </c>
      <c r="B30" s="82" t="s">
        <v>252</v>
      </c>
      <c r="C30" s="78" t="s">
        <v>253</v>
      </c>
      <c r="D30" s="212">
        <f t="shared" si="7"/>
        <v>21500</v>
      </c>
      <c r="E30" s="139">
        <v>21500</v>
      </c>
      <c r="F30" s="212">
        <f t="shared" si="14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f t="shared" si="11"/>
        <v>21813.899999999998</v>
      </c>
      <c r="Q30" s="138">
        <f t="shared" si="15"/>
        <v>22128.020159999996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238</v>
      </c>
      <c r="B31" s="82" t="s">
        <v>254</v>
      </c>
      <c r="C31" s="78" t="s">
        <v>255</v>
      </c>
      <c r="D31" s="212">
        <f t="shared" si="7"/>
        <v>7800</v>
      </c>
      <c r="E31" s="139">
        <v>7800</v>
      </c>
      <c r="F31" s="212">
        <f t="shared" si="14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f t="shared" si="11"/>
        <v>7913.8799999999992</v>
      </c>
      <c r="Q31" s="138">
        <f t="shared" si="15"/>
        <v>8027.8398719999986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241</v>
      </c>
      <c r="B32" s="82" t="s">
        <v>257</v>
      </c>
      <c r="C32" s="83" t="s">
        <v>258</v>
      </c>
      <c r="D32" s="212">
        <f t="shared" si="7"/>
        <v>130000</v>
      </c>
      <c r="E32" s="139">
        <v>130000</v>
      </c>
      <c r="F32" s="212">
        <f t="shared" si="14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f t="shared" si="11"/>
        <v>131898</v>
      </c>
      <c r="Q32" s="138">
        <f t="shared" si="15"/>
        <v>133797.33119999999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243</v>
      </c>
      <c r="B33" s="82" t="s">
        <v>260</v>
      </c>
      <c r="C33" s="78" t="s">
        <v>261</v>
      </c>
      <c r="D33" s="212">
        <f t="shared" si="7"/>
        <v>0</v>
      </c>
      <c r="E33" s="139"/>
      <c r="F33" s="212">
        <f t="shared" si="14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f t="shared" si="11"/>
        <v>0</v>
      </c>
      <c r="Q33" s="138">
        <f t="shared" si="15"/>
        <v>0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248</v>
      </c>
      <c r="B34" s="77" t="s">
        <v>262</v>
      </c>
      <c r="C34" s="78" t="s">
        <v>263</v>
      </c>
      <c r="D34" s="212">
        <f t="shared" si="7"/>
        <v>30000</v>
      </c>
      <c r="E34" s="139">
        <v>30000</v>
      </c>
      <c r="F34" s="212">
        <f t="shared" si="14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f t="shared" si="11"/>
        <v>30438</v>
      </c>
      <c r="Q34" s="138">
        <f t="shared" si="15"/>
        <v>30876.307199999999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251</v>
      </c>
      <c r="B35" s="77" t="s">
        <v>265</v>
      </c>
      <c r="C35" s="78" t="s">
        <v>266</v>
      </c>
      <c r="D35" s="212">
        <f t="shared" si="7"/>
        <v>4850</v>
      </c>
      <c r="E35" s="139">
        <v>4850</v>
      </c>
      <c r="F35" s="212">
        <f t="shared" si="14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f t="shared" si="11"/>
        <v>4920.8099999999995</v>
      </c>
      <c r="Q35" s="138">
        <f t="shared" si="15"/>
        <v>4991.6696639999991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256</v>
      </c>
      <c r="B36" s="77" t="s">
        <v>268</v>
      </c>
      <c r="C36" s="78" t="s">
        <v>269</v>
      </c>
      <c r="D36" s="212">
        <f t="shared" si="7"/>
        <v>10000</v>
      </c>
      <c r="E36" s="139">
        <v>10000</v>
      </c>
      <c r="F36" s="212">
        <f t="shared" si="14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f t="shared" si="11"/>
        <v>10146</v>
      </c>
      <c r="Q36" s="138">
        <f t="shared" si="15"/>
        <v>10292.1024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259</v>
      </c>
      <c r="B37" s="82" t="s">
        <v>271</v>
      </c>
      <c r="C37" s="78" t="s">
        <v>272</v>
      </c>
      <c r="D37" s="212">
        <f t="shared" si="7"/>
        <v>2000</v>
      </c>
      <c r="E37" s="139">
        <v>2000</v>
      </c>
      <c r="F37" s="212">
        <f t="shared" si="14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f t="shared" si="11"/>
        <v>2029.1999999999998</v>
      </c>
      <c r="Q37" s="138">
        <f t="shared" si="15"/>
        <v>2058.4204799999998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274</v>
      </c>
      <c r="C38" s="80" t="s">
        <v>275</v>
      </c>
      <c r="D38" s="213">
        <f t="shared" ref="D38:Q38" si="16">SUM(D39:D42)</f>
        <v>20550</v>
      </c>
      <c r="E38" s="213">
        <f t="shared" si="16"/>
        <v>20550</v>
      </c>
      <c r="F38" s="213">
        <f t="shared" si="16"/>
        <v>0</v>
      </c>
      <c r="G38" s="213">
        <f t="shared" si="16"/>
        <v>0</v>
      </c>
      <c r="H38" s="213">
        <f t="shared" si="16"/>
        <v>0</v>
      </c>
      <c r="I38" s="213">
        <f t="shared" si="16"/>
        <v>0</v>
      </c>
      <c r="J38" s="213">
        <f t="shared" si="16"/>
        <v>0</v>
      </c>
      <c r="K38" s="213">
        <f t="shared" si="16"/>
        <v>0</v>
      </c>
      <c r="L38" s="213">
        <f t="shared" si="16"/>
        <v>0</v>
      </c>
      <c r="M38" s="213">
        <f t="shared" si="16"/>
        <v>0</v>
      </c>
      <c r="N38" s="213">
        <f t="shared" si="16"/>
        <v>0</v>
      </c>
      <c r="O38" s="213">
        <f t="shared" si="16"/>
        <v>0</v>
      </c>
      <c r="P38" s="213">
        <f t="shared" si="16"/>
        <v>20850.030000000002</v>
      </c>
      <c r="Q38" s="213">
        <f t="shared" si="16"/>
        <v>21150.270432000001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264</v>
      </c>
      <c r="B39" s="82" t="s">
        <v>278</v>
      </c>
      <c r="C39" s="78" t="s">
        <v>279</v>
      </c>
      <c r="D39" s="212">
        <f t="shared" si="7"/>
        <v>10000</v>
      </c>
      <c r="E39" s="139">
        <v>10000</v>
      </c>
      <c r="F39" s="212">
        <f t="shared" ref="F39:F42" si="17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f t="shared" si="11"/>
        <v>10146</v>
      </c>
      <c r="Q39" s="138">
        <f t="shared" ref="Q39:Q42" si="18">P39*1.0144</f>
        <v>10292.1024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267</v>
      </c>
      <c r="B40" s="82" t="s">
        <v>280</v>
      </c>
      <c r="C40" s="78" t="s">
        <v>281</v>
      </c>
      <c r="D40" s="212">
        <f t="shared" si="7"/>
        <v>2000</v>
      </c>
      <c r="E40" s="139">
        <v>2000</v>
      </c>
      <c r="F40" s="212">
        <f t="shared" si="17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f t="shared" si="11"/>
        <v>2029.1999999999998</v>
      </c>
      <c r="Q40" s="138">
        <f t="shared" si="18"/>
        <v>2058.4204799999998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270</v>
      </c>
      <c r="B41" s="82" t="s">
        <v>283</v>
      </c>
      <c r="C41" s="78" t="s">
        <v>284</v>
      </c>
      <c r="D41" s="212">
        <f t="shared" si="7"/>
        <v>950</v>
      </c>
      <c r="E41" s="139">
        <v>950</v>
      </c>
      <c r="F41" s="212">
        <f t="shared" si="17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f t="shared" si="11"/>
        <v>963.87</v>
      </c>
      <c r="Q41" s="138">
        <f t="shared" si="18"/>
        <v>977.749728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273</v>
      </c>
      <c r="B42" s="82" t="s">
        <v>286</v>
      </c>
      <c r="C42" s="78" t="s">
        <v>287</v>
      </c>
      <c r="D42" s="212">
        <f t="shared" si="7"/>
        <v>7600</v>
      </c>
      <c r="E42" s="139">
        <v>7600</v>
      </c>
      <c r="F42" s="212">
        <f t="shared" si="17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f t="shared" si="11"/>
        <v>7710.96</v>
      </c>
      <c r="Q42" s="138">
        <f t="shared" si="18"/>
        <v>7821.997824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288</v>
      </c>
      <c r="C43" s="80" t="s">
        <v>289</v>
      </c>
      <c r="D43" s="213">
        <f>D44</f>
        <v>11500</v>
      </c>
      <c r="E43" s="213">
        <f t="shared" ref="E43:Q43" si="19">E44</f>
        <v>11500</v>
      </c>
      <c r="F43" s="213">
        <f t="shared" si="19"/>
        <v>0</v>
      </c>
      <c r="G43" s="213">
        <f t="shared" si="19"/>
        <v>0</v>
      </c>
      <c r="H43" s="213">
        <f t="shared" si="19"/>
        <v>0</v>
      </c>
      <c r="I43" s="213">
        <f t="shared" si="19"/>
        <v>0</v>
      </c>
      <c r="J43" s="213">
        <f t="shared" si="19"/>
        <v>0</v>
      </c>
      <c r="K43" s="213">
        <f t="shared" si="19"/>
        <v>0</v>
      </c>
      <c r="L43" s="213">
        <f t="shared" si="19"/>
        <v>0</v>
      </c>
      <c r="M43" s="213">
        <f t="shared" si="19"/>
        <v>0</v>
      </c>
      <c r="N43" s="213">
        <f t="shared" si="19"/>
        <v>0</v>
      </c>
      <c r="O43" s="213">
        <f t="shared" si="19"/>
        <v>0</v>
      </c>
      <c r="P43" s="213">
        <f t="shared" si="19"/>
        <v>11667.9</v>
      </c>
      <c r="Q43" s="213">
        <f t="shared" si="19"/>
        <v>11835.91776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290</v>
      </c>
      <c r="C44" s="80" t="s">
        <v>291</v>
      </c>
      <c r="D44" s="213">
        <f>SUM(D45:D47)</f>
        <v>11500</v>
      </c>
      <c r="E44" s="213">
        <f t="shared" ref="E44:Q44" si="20">SUM(E45:E47)</f>
        <v>11500</v>
      </c>
      <c r="F44" s="213">
        <f t="shared" si="20"/>
        <v>0</v>
      </c>
      <c r="G44" s="213">
        <f t="shared" si="20"/>
        <v>0</v>
      </c>
      <c r="H44" s="213">
        <f t="shared" si="20"/>
        <v>0</v>
      </c>
      <c r="I44" s="213">
        <f t="shared" si="20"/>
        <v>0</v>
      </c>
      <c r="J44" s="213">
        <f t="shared" si="20"/>
        <v>0</v>
      </c>
      <c r="K44" s="213">
        <f t="shared" si="20"/>
        <v>0</v>
      </c>
      <c r="L44" s="213">
        <f t="shared" si="20"/>
        <v>0</v>
      </c>
      <c r="M44" s="213">
        <f t="shared" si="20"/>
        <v>0</v>
      </c>
      <c r="N44" s="213">
        <f t="shared" si="20"/>
        <v>0</v>
      </c>
      <c r="O44" s="213">
        <f t="shared" si="20"/>
        <v>0</v>
      </c>
      <c r="P44" s="213">
        <f t="shared" si="20"/>
        <v>11667.9</v>
      </c>
      <c r="Q44" s="213">
        <f t="shared" si="20"/>
        <v>11835.91776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276</v>
      </c>
      <c r="B45" s="82" t="s">
        <v>293</v>
      </c>
      <c r="C45" s="78" t="s">
        <v>294</v>
      </c>
      <c r="D45" s="212">
        <f t="shared" ref="D45:D47" si="21">E45+F45</f>
        <v>10000</v>
      </c>
      <c r="E45" s="139">
        <v>10000</v>
      </c>
      <c r="F45" s="212">
        <f t="shared" ref="F45:F47" si="22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f t="shared" ref="P45:P47" si="23">D45*1.0146</f>
        <v>10146</v>
      </c>
      <c r="Q45" s="138">
        <f t="shared" ref="Q45:Q47" si="24">P45*1.0144</f>
        <v>10292.1024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277</v>
      </c>
      <c r="B46" s="82" t="s">
        <v>295</v>
      </c>
      <c r="C46" s="78" t="s">
        <v>296</v>
      </c>
      <c r="D46" s="212">
        <f t="shared" si="21"/>
        <v>1500</v>
      </c>
      <c r="E46" s="139">
        <v>1500</v>
      </c>
      <c r="F46" s="212">
        <f t="shared" si="22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f t="shared" si="23"/>
        <v>1521.8999999999999</v>
      </c>
      <c r="Q46" s="138">
        <f t="shared" si="24"/>
        <v>1543.8153599999998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282</v>
      </c>
      <c r="B47" s="82" t="s">
        <v>343</v>
      </c>
      <c r="C47" s="78" t="s">
        <v>344</v>
      </c>
      <c r="D47" s="212">
        <f t="shared" si="21"/>
        <v>0</v>
      </c>
      <c r="E47" s="139"/>
      <c r="F47" s="212">
        <f t="shared" si="22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f t="shared" si="23"/>
        <v>0</v>
      </c>
      <c r="Q47" s="138">
        <f t="shared" si="24"/>
        <v>0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297</v>
      </c>
      <c r="C48" s="84" t="s">
        <v>367</v>
      </c>
      <c r="D48" s="213">
        <f t="shared" ref="D48:F49" si="25">D49</f>
        <v>0</v>
      </c>
      <c r="E48" s="206">
        <f t="shared" si="25"/>
        <v>0</v>
      </c>
      <c r="F48" s="213">
        <f t="shared" si="25"/>
        <v>0</v>
      </c>
      <c r="G48" s="206">
        <f t="shared" ref="G48:Q49" si="26">G49</f>
        <v>0</v>
      </c>
      <c r="H48" s="206">
        <f t="shared" si="26"/>
        <v>0</v>
      </c>
      <c r="I48" s="206">
        <f t="shared" si="26"/>
        <v>0</v>
      </c>
      <c r="J48" s="206">
        <f t="shared" si="26"/>
        <v>0</v>
      </c>
      <c r="K48" s="206">
        <f t="shared" si="26"/>
        <v>0</v>
      </c>
      <c r="L48" s="206">
        <f t="shared" si="26"/>
        <v>0</v>
      </c>
      <c r="M48" s="206">
        <f t="shared" si="26"/>
        <v>0</v>
      </c>
      <c r="N48" s="206">
        <f t="shared" si="26"/>
        <v>0</v>
      </c>
      <c r="O48" s="206">
        <f t="shared" si="26"/>
        <v>0</v>
      </c>
      <c r="P48" s="206">
        <f t="shared" si="26"/>
        <v>0</v>
      </c>
      <c r="Q48" s="207">
        <f t="shared" si="26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373</v>
      </c>
      <c r="C49" s="80" t="s">
        <v>375</v>
      </c>
      <c r="D49" s="213">
        <f t="shared" si="25"/>
        <v>0</v>
      </c>
      <c r="E49" s="206">
        <f t="shared" si="25"/>
        <v>0</v>
      </c>
      <c r="F49" s="213">
        <f t="shared" si="25"/>
        <v>0</v>
      </c>
      <c r="G49" s="206">
        <f t="shared" si="26"/>
        <v>0</v>
      </c>
      <c r="H49" s="206">
        <f t="shared" si="26"/>
        <v>0</v>
      </c>
      <c r="I49" s="206">
        <f t="shared" si="26"/>
        <v>0</v>
      </c>
      <c r="J49" s="206">
        <f t="shared" si="26"/>
        <v>0</v>
      </c>
      <c r="K49" s="206">
        <f t="shared" si="26"/>
        <v>0</v>
      </c>
      <c r="L49" s="206">
        <f t="shared" si="26"/>
        <v>0</v>
      </c>
      <c r="M49" s="206">
        <f t="shared" si="26"/>
        <v>0</v>
      </c>
      <c r="N49" s="206">
        <f t="shared" si="26"/>
        <v>0</v>
      </c>
      <c r="O49" s="206">
        <f t="shared" si="26"/>
        <v>0</v>
      </c>
      <c r="P49" s="206">
        <f t="shared" si="26"/>
        <v>0</v>
      </c>
      <c r="Q49" s="207">
        <f t="shared" si="26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374</v>
      </c>
      <c r="C50" s="78" t="s">
        <v>376</v>
      </c>
      <c r="D50" s="212">
        <f t="shared" ref="D50" si="27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65" t="s">
        <v>345</v>
      </c>
      <c r="B51" s="266"/>
      <c r="C51" s="267"/>
      <c r="D51" s="214">
        <f>D52</f>
        <v>0</v>
      </c>
      <c r="E51" s="214">
        <f t="shared" ref="E51:Q52" si="28">E52</f>
        <v>0</v>
      </c>
      <c r="F51" s="214">
        <f t="shared" si="28"/>
        <v>0</v>
      </c>
      <c r="G51" s="214">
        <f t="shared" si="28"/>
        <v>0</v>
      </c>
      <c r="H51" s="214">
        <f t="shared" si="28"/>
        <v>0</v>
      </c>
      <c r="I51" s="214">
        <f t="shared" si="28"/>
        <v>0</v>
      </c>
      <c r="J51" s="214">
        <f t="shared" si="28"/>
        <v>0</v>
      </c>
      <c r="K51" s="214">
        <f t="shared" si="28"/>
        <v>0</v>
      </c>
      <c r="L51" s="214">
        <f t="shared" si="28"/>
        <v>0</v>
      </c>
      <c r="M51" s="214">
        <f t="shared" si="28"/>
        <v>0</v>
      </c>
      <c r="N51" s="214">
        <f t="shared" si="28"/>
        <v>0</v>
      </c>
      <c r="O51" s="214">
        <f t="shared" si="28"/>
        <v>0</v>
      </c>
      <c r="P51" s="214">
        <f t="shared" si="28"/>
        <v>0</v>
      </c>
      <c r="Q51" s="214">
        <f t="shared" si="28"/>
        <v>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218</v>
      </c>
      <c r="C52" s="73" t="s">
        <v>8</v>
      </c>
      <c r="D52" s="213">
        <f>D53</f>
        <v>0</v>
      </c>
      <c r="E52" s="213">
        <f t="shared" si="28"/>
        <v>0</v>
      </c>
      <c r="F52" s="213">
        <f t="shared" si="28"/>
        <v>0</v>
      </c>
      <c r="G52" s="213">
        <f t="shared" si="28"/>
        <v>0</v>
      </c>
      <c r="H52" s="213">
        <f t="shared" si="28"/>
        <v>0</v>
      </c>
      <c r="I52" s="213">
        <f t="shared" si="28"/>
        <v>0</v>
      </c>
      <c r="J52" s="213">
        <f t="shared" si="28"/>
        <v>0</v>
      </c>
      <c r="K52" s="213">
        <f t="shared" si="28"/>
        <v>0</v>
      </c>
      <c r="L52" s="213">
        <f t="shared" si="28"/>
        <v>0</v>
      </c>
      <c r="M52" s="213">
        <f t="shared" si="28"/>
        <v>0</v>
      </c>
      <c r="N52" s="213">
        <f t="shared" si="28"/>
        <v>0</v>
      </c>
      <c r="O52" s="213">
        <f t="shared" si="28"/>
        <v>0</v>
      </c>
      <c r="P52" s="213">
        <f t="shared" si="28"/>
        <v>0</v>
      </c>
      <c r="Q52" s="213">
        <f t="shared" si="28"/>
        <v>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323</v>
      </c>
      <c r="C53" s="85" t="s">
        <v>362</v>
      </c>
      <c r="D53" s="213">
        <f>D54+D56</f>
        <v>0</v>
      </c>
      <c r="E53" s="213">
        <f t="shared" ref="E53:Q53" si="29">E54+E56</f>
        <v>0</v>
      </c>
      <c r="F53" s="213">
        <f t="shared" si="29"/>
        <v>0</v>
      </c>
      <c r="G53" s="213">
        <f t="shared" si="29"/>
        <v>0</v>
      </c>
      <c r="H53" s="213">
        <f t="shared" si="29"/>
        <v>0</v>
      </c>
      <c r="I53" s="213">
        <f t="shared" si="29"/>
        <v>0</v>
      </c>
      <c r="J53" s="213">
        <f t="shared" si="29"/>
        <v>0</v>
      </c>
      <c r="K53" s="213">
        <f t="shared" si="29"/>
        <v>0</v>
      </c>
      <c r="L53" s="213">
        <f t="shared" si="29"/>
        <v>0</v>
      </c>
      <c r="M53" s="213">
        <f t="shared" si="29"/>
        <v>0</v>
      </c>
      <c r="N53" s="213">
        <f t="shared" si="29"/>
        <v>0</v>
      </c>
      <c r="O53" s="213">
        <f t="shared" si="29"/>
        <v>0</v>
      </c>
      <c r="P53" s="213">
        <f t="shared" si="29"/>
        <v>0</v>
      </c>
      <c r="Q53" s="213">
        <f t="shared" si="29"/>
        <v>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360</v>
      </c>
      <c r="C54" s="73" t="s">
        <v>363</v>
      </c>
      <c r="D54" s="213">
        <f>D55</f>
        <v>0</v>
      </c>
      <c r="E54" s="213">
        <f t="shared" ref="E54:Q54" si="30">E55</f>
        <v>0</v>
      </c>
      <c r="F54" s="213">
        <f t="shared" si="30"/>
        <v>0</v>
      </c>
      <c r="G54" s="213">
        <f t="shared" si="30"/>
        <v>0</v>
      </c>
      <c r="H54" s="213">
        <f t="shared" si="30"/>
        <v>0</v>
      </c>
      <c r="I54" s="213">
        <f t="shared" si="30"/>
        <v>0</v>
      </c>
      <c r="J54" s="213">
        <f t="shared" si="30"/>
        <v>0</v>
      </c>
      <c r="K54" s="213">
        <f t="shared" si="30"/>
        <v>0</v>
      </c>
      <c r="L54" s="213">
        <f t="shared" si="30"/>
        <v>0</v>
      </c>
      <c r="M54" s="213">
        <f t="shared" si="30"/>
        <v>0</v>
      </c>
      <c r="N54" s="213">
        <f t="shared" si="30"/>
        <v>0</v>
      </c>
      <c r="O54" s="213">
        <f t="shared" si="30"/>
        <v>0</v>
      </c>
      <c r="P54" s="213">
        <f t="shared" si="30"/>
        <v>0</v>
      </c>
      <c r="Q54" s="213">
        <f t="shared" si="30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285</v>
      </c>
      <c r="B55" s="87" t="s">
        <v>364</v>
      </c>
      <c r="C55" s="78" t="s">
        <v>126</v>
      </c>
      <c r="D55" s="212">
        <f t="shared" ref="D55:D58" si="31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324</v>
      </c>
      <c r="C56" s="80" t="s">
        <v>325</v>
      </c>
      <c r="D56" s="213">
        <f t="shared" ref="D56:Q56" si="32">SUM(D57:D58)</f>
        <v>0</v>
      </c>
      <c r="E56" s="213">
        <f t="shared" si="32"/>
        <v>0</v>
      </c>
      <c r="F56" s="213">
        <f t="shared" si="32"/>
        <v>0</v>
      </c>
      <c r="G56" s="213">
        <f t="shared" si="32"/>
        <v>0</v>
      </c>
      <c r="H56" s="213">
        <f t="shared" si="32"/>
        <v>0</v>
      </c>
      <c r="I56" s="213">
        <f t="shared" si="32"/>
        <v>0</v>
      </c>
      <c r="J56" s="213">
        <f t="shared" si="32"/>
        <v>0</v>
      </c>
      <c r="K56" s="213">
        <f t="shared" si="32"/>
        <v>0</v>
      </c>
      <c r="L56" s="213">
        <f t="shared" si="32"/>
        <v>0</v>
      </c>
      <c r="M56" s="213">
        <f t="shared" si="32"/>
        <v>0</v>
      </c>
      <c r="N56" s="213">
        <f t="shared" si="32"/>
        <v>0</v>
      </c>
      <c r="O56" s="213">
        <f t="shared" si="32"/>
        <v>0</v>
      </c>
      <c r="P56" s="213">
        <f t="shared" si="32"/>
        <v>0</v>
      </c>
      <c r="Q56" s="213">
        <f t="shared" si="32"/>
        <v>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292</v>
      </c>
      <c r="B57" s="87" t="s">
        <v>326</v>
      </c>
      <c r="C57" s="78" t="s">
        <v>129</v>
      </c>
      <c r="D57" s="212">
        <f t="shared" si="31"/>
        <v>0</v>
      </c>
      <c r="E57" s="139"/>
      <c r="F57" s="212">
        <f t="shared" ref="F57:F58" si="33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51"/>
      <c r="S57" s="136"/>
      <c r="T57" s="105"/>
      <c r="V57" s="141"/>
      <c r="W57" s="105"/>
    </row>
    <row r="58" spans="1:80" ht="18" customHeight="1" x14ac:dyDescent="0.25">
      <c r="A58" s="76" t="s">
        <v>310</v>
      </c>
      <c r="B58" s="87" t="s">
        <v>329</v>
      </c>
      <c r="C58" s="78" t="s">
        <v>135</v>
      </c>
      <c r="D58" s="212">
        <f t="shared" si="31"/>
        <v>0</v>
      </c>
      <c r="E58" s="139"/>
      <c r="F58" s="212">
        <f t="shared" si="33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 x14ac:dyDescent="0.25">
      <c r="A59" s="262" t="s">
        <v>346</v>
      </c>
      <c r="B59" s="263"/>
      <c r="C59" s="264"/>
      <c r="D59" s="215">
        <f t="shared" ref="D59:Q59" si="34">D60+D76+D80+D84+D88+D92+D98+D102+D106+D121+D128+D144</f>
        <v>1786600</v>
      </c>
      <c r="E59" s="215">
        <f t="shared" si="34"/>
        <v>1276600</v>
      </c>
      <c r="F59" s="215">
        <f t="shared" si="34"/>
        <v>510000</v>
      </c>
      <c r="G59" s="215">
        <f t="shared" si="34"/>
        <v>0</v>
      </c>
      <c r="H59" s="215">
        <f t="shared" si="34"/>
        <v>0</v>
      </c>
      <c r="I59" s="215">
        <f t="shared" si="34"/>
        <v>480000</v>
      </c>
      <c r="J59" s="215">
        <f t="shared" si="34"/>
        <v>0</v>
      </c>
      <c r="K59" s="215">
        <f t="shared" si="34"/>
        <v>0</v>
      </c>
      <c r="L59" s="215">
        <f t="shared" si="34"/>
        <v>30000</v>
      </c>
      <c r="M59" s="215">
        <f t="shared" si="34"/>
        <v>0</v>
      </c>
      <c r="N59" s="215">
        <f t="shared" si="34"/>
        <v>0</v>
      </c>
      <c r="O59" s="215">
        <f t="shared" si="34"/>
        <v>0</v>
      </c>
      <c r="P59" s="215">
        <f t="shared" si="34"/>
        <v>1812684.36</v>
      </c>
      <c r="Q59" s="215">
        <f t="shared" si="34"/>
        <v>1838787.0147840001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59" t="s">
        <v>347</v>
      </c>
      <c r="B60" s="260"/>
      <c r="C60" s="261"/>
      <c r="D60" s="214">
        <f>D61</f>
        <v>455600</v>
      </c>
      <c r="E60" s="214">
        <f>E61</f>
        <v>335600</v>
      </c>
      <c r="F60" s="214">
        <f>F61</f>
        <v>120000</v>
      </c>
      <c r="G60" s="214">
        <f t="shared" ref="G60:Q60" si="35">G61</f>
        <v>0</v>
      </c>
      <c r="H60" s="214">
        <f t="shared" si="35"/>
        <v>0</v>
      </c>
      <c r="I60" s="214">
        <f t="shared" si="35"/>
        <v>120000</v>
      </c>
      <c r="J60" s="214">
        <f t="shared" si="35"/>
        <v>0</v>
      </c>
      <c r="K60" s="214">
        <f t="shared" si="35"/>
        <v>0</v>
      </c>
      <c r="L60" s="214">
        <f t="shared" si="35"/>
        <v>0</v>
      </c>
      <c r="M60" s="214">
        <f t="shared" si="35"/>
        <v>0</v>
      </c>
      <c r="N60" s="214">
        <f t="shared" si="35"/>
        <v>0</v>
      </c>
      <c r="O60" s="214">
        <f t="shared" si="35"/>
        <v>0</v>
      </c>
      <c r="P60" s="214">
        <f t="shared" si="35"/>
        <v>462251.76</v>
      </c>
      <c r="Q60" s="224">
        <f t="shared" si="35"/>
        <v>468908.185344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204</v>
      </c>
      <c r="C61" s="73" t="s">
        <v>377</v>
      </c>
      <c r="D61" s="213">
        <f>D62+D70+D73</f>
        <v>455600</v>
      </c>
      <c r="E61" s="213">
        <f>E62+E70+E73</f>
        <v>335600</v>
      </c>
      <c r="F61" s="213">
        <f>F62+F70+F73</f>
        <v>120000</v>
      </c>
      <c r="G61" s="213">
        <f t="shared" ref="G61:Q61" si="36">G62+G70+G73</f>
        <v>0</v>
      </c>
      <c r="H61" s="213">
        <f t="shared" si="36"/>
        <v>0</v>
      </c>
      <c r="I61" s="213">
        <f t="shared" si="36"/>
        <v>120000</v>
      </c>
      <c r="J61" s="213">
        <f t="shared" si="36"/>
        <v>0</v>
      </c>
      <c r="K61" s="213">
        <f t="shared" si="36"/>
        <v>0</v>
      </c>
      <c r="L61" s="213">
        <f t="shared" si="36"/>
        <v>0</v>
      </c>
      <c r="M61" s="213">
        <f t="shared" si="36"/>
        <v>0</v>
      </c>
      <c r="N61" s="213">
        <f t="shared" si="36"/>
        <v>0</v>
      </c>
      <c r="O61" s="213">
        <f t="shared" si="36"/>
        <v>0</v>
      </c>
      <c r="P61" s="213">
        <f t="shared" si="36"/>
        <v>462251.76</v>
      </c>
      <c r="Q61" s="223">
        <f t="shared" si="36"/>
        <v>468908.185344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205</v>
      </c>
      <c r="C62" s="91" t="s">
        <v>206</v>
      </c>
      <c r="D62" s="213">
        <f>D63+D65+D67</f>
        <v>455600</v>
      </c>
      <c r="E62" s="213">
        <f>E63+E65+E67</f>
        <v>335600</v>
      </c>
      <c r="F62" s="213">
        <f>F63+F65+F67</f>
        <v>120000</v>
      </c>
      <c r="G62" s="213">
        <f t="shared" ref="G62:Q62" si="37">G63+G65+G67</f>
        <v>0</v>
      </c>
      <c r="H62" s="213">
        <f t="shared" si="37"/>
        <v>0</v>
      </c>
      <c r="I62" s="213">
        <f t="shared" si="37"/>
        <v>120000</v>
      </c>
      <c r="J62" s="213">
        <f t="shared" si="37"/>
        <v>0</v>
      </c>
      <c r="K62" s="213">
        <f t="shared" si="37"/>
        <v>0</v>
      </c>
      <c r="L62" s="213">
        <f t="shared" si="37"/>
        <v>0</v>
      </c>
      <c r="M62" s="213">
        <f t="shared" si="37"/>
        <v>0</v>
      </c>
      <c r="N62" s="213">
        <f t="shared" si="37"/>
        <v>0</v>
      </c>
      <c r="O62" s="213">
        <f t="shared" si="37"/>
        <v>0</v>
      </c>
      <c r="P62" s="213">
        <f t="shared" si="37"/>
        <v>462251.76</v>
      </c>
      <c r="Q62" s="223">
        <f t="shared" si="37"/>
        <v>468908.185344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207</v>
      </c>
      <c r="C63" s="91" t="s">
        <v>365</v>
      </c>
      <c r="D63" s="213">
        <f>D64</f>
        <v>360000</v>
      </c>
      <c r="E63" s="213">
        <f>E64</f>
        <v>240000</v>
      </c>
      <c r="F63" s="213">
        <f>F64</f>
        <v>120000</v>
      </c>
      <c r="G63" s="213">
        <f t="shared" ref="G63:Q63" si="38">G64</f>
        <v>0</v>
      </c>
      <c r="H63" s="213">
        <f t="shared" si="38"/>
        <v>0</v>
      </c>
      <c r="I63" s="213">
        <f t="shared" si="38"/>
        <v>120000</v>
      </c>
      <c r="J63" s="213">
        <f t="shared" si="38"/>
        <v>0</v>
      </c>
      <c r="K63" s="213">
        <f t="shared" si="38"/>
        <v>0</v>
      </c>
      <c r="L63" s="213">
        <f t="shared" si="38"/>
        <v>0</v>
      </c>
      <c r="M63" s="213">
        <f t="shared" si="38"/>
        <v>0</v>
      </c>
      <c r="N63" s="213">
        <f t="shared" si="38"/>
        <v>0</v>
      </c>
      <c r="O63" s="213">
        <f t="shared" si="38"/>
        <v>0</v>
      </c>
      <c r="P63" s="213">
        <f t="shared" si="38"/>
        <v>365256</v>
      </c>
      <c r="Q63" s="223">
        <f t="shared" si="38"/>
        <v>370515.68640000001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312</v>
      </c>
      <c r="B64" s="87" t="s">
        <v>209</v>
      </c>
      <c r="C64" s="78" t="s">
        <v>210</v>
      </c>
      <c r="D64" s="212">
        <f t="shared" ref="D64" si="39">E64+F64</f>
        <v>360000</v>
      </c>
      <c r="E64" s="139">
        <v>240000</v>
      </c>
      <c r="F64" s="212">
        <f>SUM(G64:N64)</f>
        <v>120000</v>
      </c>
      <c r="G64" s="139"/>
      <c r="H64" s="139"/>
      <c r="I64" s="139">
        <v>120000</v>
      </c>
      <c r="J64" s="139"/>
      <c r="K64" s="139"/>
      <c r="L64" s="139"/>
      <c r="M64" s="139"/>
      <c r="N64" s="139"/>
      <c r="O64" s="139"/>
      <c r="P64" s="115">
        <f t="shared" ref="P64:P69" si="40">D64*1.0146</f>
        <v>365256</v>
      </c>
      <c r="Q64" s="138">
        <f>P64*1.0144</f>
        <v>370515.68640000001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366</v>
      </c>
      <c r="C65" s="93" t="s">
        <v>211</v>
      </c>
      <c r="D65" s="213">
        <f t="shared" ref="D65:E65" si="41">D66</f>
        <v>40000</v>
      </c>
      <c r="E65" s="213">
        <f t="shared" si="41"/>
        <v>40000</v>
      </c>
      <c r="F65" s="213">
        <f>F66</f>
        <v>0</v>
      </c>
      <c r="G65" s="213">
        <f t="shared" ref="G65:Q65" si="42">G66</f>
        <v>0</v>
      </c>
      <c r="H65" s="213">
        <f t="shared" si="42"/>
        <v>0</v>
      </c>
      <c r="I65" s="213">
        <f t="shared" si="42"/>
        <v>0</v>
      </c>
      <c r="J65" s="213">
        <f t="shared" si="42"/>
        <v>0</v>
      </c>
      <c r="K65" s="213">
        <f t="shared" si="42"/>
        <v>0</v>
      </c>
      <c r="L65" s="213">
        <f t="shared" si="42"/>
        <v>0</v>
      </c>
      <c r="M65" s="213">
        <f t="shared" si="42"/>
        <v>0</v>
      </c>
      <c r="N65" s="213">
        <f t="shared" si="42"/>
        <v>0</v>
      </c>
      <c r="O65" s="213">
        <f t="shared" si="42"/>
        <v>0</v>
      </c>
      <c r="P65" s="213">
        <f t="shared" si="42"/>
        <v>40584</v>
      </c>
      <c r="Q65" s="223">
        <f t="shared" si="42"/>
        <v>41168.409599999999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313</v>
      </c>
      <c r="B66" s="87" t="s">
        <v>213</v>
      </c>
      <c r="C66" s="78" t="s">
        <v>214</v>
      </c>
      <c r="D66" s="212">
        <f t="shared" ref="D66" si="43">E66+F66</f>
        <v>40000</v>
      </c>
      <c r="E66" s="139">
        <v>40000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f t="shared" si="40"/>
        <v>40584</v>
      </c>
      <c r="Q66" s="138">
        <f>P66*1.0144</f>
        <v>41168.409599999999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349</v>
      </c>
      <c r="C67" s="93" t="s">
        <v>215</v>
      </c>
      <c r="D67" s="213">
        <f t="shared" ref="D67:E67" si="44">D68+D69</f>
        <v>55600</v>
      </c>
      <c r="E67" s="213">
        <f t="shared" si="44"/>
        <v>55600</v>
      </c>
      <c r="F67" s="213">
        <f>F68+F69</f>
        <v>0</v>
      </c>
      <c r="G67" s="213">
        <f t="shared" ref="G67:Q67" si="45">G68+G69</f>
        <v>0</v>
      </c>
      <c r="H67" s="213">
        <f t="shared" si="45"/>
        <v>0</v>
      </c>
      <c r="I67" s="213">
        <f t="shared" si="45"/>
        <v>0</v>
      </c>
      <c r="J67" s="213">
        <f t="shared" si="45"/>
        <v>0</v>
      </c>
      <c r="K67" s="213">
        <f t="shared" si="45"/>
        <v>0</v>
      </c>
      <c r="L67" s="213">
        <f t="shared" si="45"/>
        <v>0</v>
      </c>
      <c r="M67" s="213">
        <f t="shared" si="45"/>
        <v>0</v>
      </c>
      <c r="N67" s="213">
        <f t="shared" si="45"/>
        <v>0</v>
      </c>
      <c r="O67" s="213">
        <f t="shared" si="45"/>
        <v>0</v>
      </c>
      <c r="P67" s="213">
        <f t="shared" si="45"/>
        <v>56411.76</v>
      </c>
      <c r="Q67" s="223">
        <f t="shared" si="45"/>
        <v>57224.089343999993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314</v>
      </c>
      <c r="B68" s="87" t="s">
        <v>216</v>
      </c>
      <c r="C68" s="78" t="s">
        <v>217</v>
      </c>
      <c r="D68" s="212">
        <f t="shared" ref="D68:D69" si="46">E68+F68</f>
        <v>50000</v>
      </c>
      <c r="E68" s="139">
        <v>50000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f t="shared" si="40"/>
        <v>50730</v>
      </c>
      <c r="Q68" s="138">
        <f t="shared" ref="Q68:Q69" si="47">P68*1.0144</f>
        <v>51460.511999999995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315</v>
      </c>
      <c r="B69" s="87" t="s">
        <v>219</v>
      </c>
      <c r="C69" s="78" t="s">
        <v>348</v>
      </c>
      <c r="D69" s="212">
        <f t="shared" si="46"/>
        <v>5600</v>
      </c>
      <c r="E69" s="139">
        <v>5600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f t="shared" si="40"/>
        <v>5681.7599999999993</v>
      </c>
      <c r="Q69" s="138">
        <f t="shared" si="47"/>
        <v>5763.5773439999994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220</v>
      </c>
      <c r="C70" s="75" t="s">
        <v>221</v>
      </c>
      <c r="D70" s="213">
        <f t="shared" ref="D70:Q74" si="48">D71</f>
        <v>0</v>
      </c>
      <c r="E70" s="213">
        <f t="shared" si="48"/>
        <v>0</v>
      </c>
      <c r="F70" s="213">
        <f t="shared" si="48"/>
        <v>0</v>
      </c>
      <c r="G70" s="213">
        <f t="shared" si="48"/>
        <v>0</v>
      </c>
      <c r="H70" s="213">
        <f t="shared" si="48"/>
        <v>0</v>
      </c>
      <c r="I70" s="213">
        <f t="shared" si="48"/>
        <v>0</v>
      </c>
      <c r="J70" s="213">
        <f t="shared" si="48"/>
        <v>0</v>
      </c>
      <c r="K70" s="213">
        <f t="shared" si="48"/>
        <v>0</v>
      </c>
      <c r="L70" s="213">
        <f t="shared" si="48"/>
        <v>0</v>
      </c>
      <c r="M70" s="213">
        <f t="shared" si="48"/>
        <v>0</v>
      </c>
      <c r="N70" s="213">
        <f t="shared" si="48"/>
        <v>0</v>
      </c>
      <c r="O70" s="213">
        <f t="shared" si="48"/>
        <v>0</v>
      </c>
      <c r="P70" s="213">
        <f t="shared" si="48"/>
        <v>0</v>
      </c>
      <c r="Q70" s="213">
        <f t="shared" si="48"/>
        <v>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222</v>
      </c>
      <c r="C71" s="75" t="s">
        <v>415</v>
      </c>
      <c r="D71" s="213">
        <f t="shared" si="48"/>
        <v>0</v>
      </c>
      <c r="E71" s="213">
        <f t="shared" si="48"/>
        <v>0</v>
      </c>
      <c r="F71" s="213">
        <f t="shared" si="48"/>
        <v>0</v>
      </c>
      <c r="G71" s="213">
        <f t="shared" si="48"/>
        <v>0</v>
      </c>
      <c r="H71" s="213">
        <f t="shared" si="48"/>
        <v>0</v>
      </c>
      <c r="I71" s="213">
        <f t="shared" si="48"/>
        <v>0</v>
      </c>
      <c r="J71" s="213">
        <f t="shared" si="48"/>
        <v>0</v>
      </c>
      <c r="K71" s="213">
        <f t="shared" si="48"/>
        <v>0</v>
      </c>
      <c r="L71" s="213">
        <f t="shared" si="48"/>
        <v>0</v>
      </c>
      <c r="M71" s="213">
        <f t="shared" si="48"/>
        <v>0</v>
      </c>
      <c r="N71" s="213">
        <f t="shared" si="48"/>
        <v>0</v>
      </c>
      <c r="O71" s="213">
        <f t="shared" si="48"/>
        <v>0</v>
      </c>
      <c r="P71" s="213">
        <f t="shared" si="48"/>
        <v>0</v>
      </c>
      <c r="Q71" s="213">
        <f t="shared" si="48"/>
        <v>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316</v>
      </c>
      <c r="B72" s="87" t="s">
        <v>226</v>
      </c>
      <c r="C72" s="78" t="s">
        <v>227</v>
      </c>
      <c r="D72" s="212">
        <f t="shared" ref="D72" si="49">E72+F72</f>
        <v>0</v>
      </c>
      <c r="E72" s="139"/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297</v>
      </c>
      <c r="C73" s="137" t="s">
        <v>367</v>
      </c>
      <c r="D73" s="213">
        <f t="shared" si="48"/>
        <v>0</v>
      </c>
      <c r="E73" s="213">
        <f t="shared" si="48"/>
        <v>0</v>
      </c>
      <c r="F73" s="213">
        <f t="shared" si="48"/>
        <v>0</v>
      </c>
      <c r="G73" s="213">
        <f t="shared" si="48"/>
        <v>0</v>
      </c>
      <c r="H73" s="213">
        <f t="shared" si="48"/>
        <v>0</v>
      </c>
      <c r="I73" s="213">
        <f t="shared" si="48"/>
        <v>0</v>
      </c>
      <c r="J73" s="213">
        <f t="shared" si="48"/>
        <v>0</v>
      </c>
      <c r="K73" s="213">
        <f t="shared" si="48"/>
        <v>0</v>
      </c>
      <c r="L73" s="213">
        <f t="shared" si="48"/>
        <v>0</v>
      </c>
      <c r="M73" s="213">
        <f t="shared" si="48"/>
        <v>0</v>
      </c>
      <c r="N73" s="213">
        <f t="shared" si="48"/>
        <v>0</v>
      </c>
      <c r="O73" s="213">
        <f t="shared" si="48"/>
        <v>0</v>
      </c>
      <c r="P73" s="213">
        <f t="shared" si="48"/>
        <v>0</v>
      </c>
      <c r="Q73" s="213">
        <f t="shared" si="48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298</v>
      </c>
      <c r="C74" s="80" t="s">
        <v>299</v>
      </c>
      <c r="D74" s="213">
        <f t="shared" si="48"/>
        <v>0</v>
      </c>
      <c r="E74" s="213">
        <f t="shared" si="48"/>
        <v>0</v>
      </c>
      <c r="F74" s="213">
        <f t="shared" si="48"/>
        <v>0</v>
      </c>
      <c r="G74" s="213">
        <f t="shared" si="48"/>
        <v>0</v>
      </c>
      <c r="H74" s="213">
        <f t="shared" si="48"/>
        <v>0</v>
      </c>
      <c r="I74" s="213">
        <f t="shared" si="48"/>
        <v>0</v>
      </c>
      <c r="J74" s="213">
        <f t="shared" si="48"/>
        <v>0</v>
      </c>
      <c r="K74" s="213">
        <f t="shared" si="48"/>
        <v>0</v>
      </c>
      <c r="L74" s="213">
        <f t="shared" si="48"/>
        <v>0</v>
      </c>
      <c r="M74" s="213">
        <f t="shared" si="48"/>
        <v>0</v>
      </c>
      <c r="N74" s="213">
        <f t="shared" si="48"/>
        <v>0</v>
      </c>
      <c r="O74" s="213">
        <f t="shared" si="48"/>
        <v>0</v>
      </c>
      <c r="P74" s="213">
        <f t="shared" si="48"/>
        <v>0</v>
      </c>
      <c r="Q74" s="213">
        <f t="shared" si="48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205</v>
      </c>
      <c r="B75" s="87" t="s">
        <v>300</v>
      </c>
      <c r="C75" s="78" t="s">
        <v>319</v>
      </c>
      <c r="D75" s="212">
        <f t="shared" ref="D75" si="50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25">
      <c r="A76" s="256" t="s">
        <v>416</v>
      </c>
      <c r="B76" s="257"/>
      <c r="C76" s="258"/>
      <c r="D76" s="214">
        <f t="shared" ref="D76:Q78" si="51">D77</f>
        <v>0</v>
      </c>
      <c r="E76" s="214">
        <f t="shared" si="51"/>
        <v>0</v>
      </c>
      <c r="F76" s="214">
        <f t="shared" si="51"/>
        <v>0</v>
      </c>
      <c r="G76" s="214">
        <f t="shared" si="51"/>
        <v>0</v>
      </c>
      <c r="H76" s="214">
        <f t="shared" si="51"/>
        <v>0</v>
      </c>
      <c r="I76" s="214">
        <f t="shared" si="51"/>
        <v>0</v>
      </c>
      <c r="J76" s="214">
        <f t="shared" si="51"/>
        <v>0</v>
      </c>
      <c r="K76" s="214">
        <f t="shared" si="51"/>
        <v>0</v>
      </c>
      <c r="L76" s="214">
        <f t="shared" si="51"/>
        <v>0</v>
      </c>
      <c r="M76" s="214">
        <f t="shared" si="51"/>
        <v>0</v>
      </c>
      <c r="N76" s="214">
        <f t="shared" si="51"/>
        <v>0</v>
      </c>
      <c r="O76" s="214">
        <f t="shared" si="51"/>
        <v>0</v>
      </c>
      <c r="P76" s="214">
        <f t="shared" si="51"/>
        <v>0</v>
      </c>
      <c r="Q76" s="214">
        <f t="shared" si="51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301</v>
      </c>
      <c r="C77" s="85" t="s">
        <v>302</v>
      </c>
      <c r="D77" s="213">
        <f t="shared" si="51"/>
        <v>0</v>
      </c>
      <c r="E77" s="213">
        <f t="shared" si="51"/>
        <v>0</v>
      </c>
      <c r="F77" s="213">
        <f t="shared" si="51"/>
        <v>0</v>
      </c>
      <c r="G77" s="213">
        <f t="shared" si="51"/>
        <v>0</v>
      </c>
      <c r="H77" s="213">
        <f t="shared" si="51"/>
        <v>0</v>
      </c>
      <c r="I77" s="213">
        <f t="shared" si="51"/>
        <v>0</v>
      </c>
      <c r="J77" s="213">
        <f t="shared" si="51"/>
        <v>0</v>
      </c>
      <c r="K77" s="213">
        <f t="shared" si="51"/>
        <v>0</v>
      </c>
      <c r="L77" s="213">
        <f t="shared" si="51"/>
        <v>0</v>
      </c>
      <c r="M77" s="213">
        <f t="shared" si="51"/>
        <v>0</v>
      </c>
      <c r="N77" s="213">
        <f t="shared" si="51"/>
        <v>0</v>
      </c>
      <c r="O77" s="213">
        <f t="shared" si="51"/>
        <v>0</v>
      </c>
      <c r="P77" s="213">
        <f t="shared" si="51"/>
        <v>0</v>
      </c>
      <c r="Q77" s="213">
        <f t="shared" si="51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303</v>
      </c>
      <c r="C78" s="96" t="s">
        <v>304</v>
      </c>
      <c r="D78" s="213">
        <f t="shared" si="51"/>
        <v>0</v>
      </c>
      <c r="E78" s="213">
        <f t="shared" si="51"/>
        <v>0</v>
      </c>
      <c r="F78" s="213">
        <f t="shared" si="51"/>
        <v>0</v>
      </c>
      <c r="G78" s="213">
        <f t="shared" si="51"/>
        <v>0</v>
      </c>
      <c r="H78" s="213">
        <f t="shared" si="51"/>
        <v>0</v>
      </c>
      <c r="I78" s="213">
        <f t="shared" si="51"/>
        <v>0</v>
      </c>
      <c r="J78" s="213">
        <f t="shared" si="51"/>
        <v>0</v>
      </c>
      <c r="K78" s="213">
        <f t="shared" si="51"/>
        <v>0</v>
      </c>
      <c r="L78" s="213">
        <f t="shared" si="51"/>
        <v>0</v>
      </c>
      <c r="M78" s="213">
        <f t="shared" si="51"/>
        <v>0</v>
      </c>
      <c r="N78" s="213">
        <f t="shared" si="51"/>
        <v>0</v>
      </c>
      <c r="O78" s="213">
        <f t="shared" si="51"/>
        <v>0</v>
      </c>
      <c r="P78" s="213">
        <f t="shared" si="51"/>
        <v>0</v>
      </c>
      <c r="Q78" s="213">
        <f t="shared" si="51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220</v>
      </c>
      <c r="B79" s="87" t="s">
        <v>320</v>
      </c>
      <c r="C79" s="78" t="s">
        <v>321</v>
      </c>
      <c r="D79" s="212">
        <f t="shared" ref="D79" si="52">E79+F79</f>
        <v>0</v>
      </c>
      <c r="E79" s="139"/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51"/>
      <c r="S79" s="136"/>
      <c r="T79" s="105"/>
      <c r="V79" s="141"/>
      <c r="W79" s="105"/>
    </row>
    <row r="80" spans="1:80" s="110" customFormat="1" ht="31.5" customHeight="1" x14ac:dyDescent="0.25">
      <c r="A80" s="265" t="s">
        <v>350</v>
      </c>
      <c r="B80" s="266"/>
      <c r="C80" s="267"/>
      <c r="D80" s="214">
        <f t="shared" ref="D80:Q82" si="53">D81</f>
        <v>0</v>
      </c>
      <c r="E80" s="214">
        <f t="shared" si="53"/>
        <v>0</v>
      </c>
      <c r="F80" s="214">
        <f t="shared" si="53"/>
        <v>0</v>
      </c>
      <c r="G80" s="214">
        <f t="shared" si="53"/>
        <v>0</v>
      </c>
      <c r="H80" s="214">
        <f t="shared" si="53"/>
        <v>0</v>
      </c>
      <c r="I80" s="214">
        <f t="shared" si="53"/>
        <v>0</v>
      </c>
      <c r="J80" s="214">
        <f t="shared" si="53"/>
        <v>0</v>
      </c>
      <c r="K80" s="214">
        <f t="shared" si="53"/>
        <v>0</v>
      </c>
      <c r="L80" s="214">
        <f t="shared" si="53"/>
        <v>0</v>
      </c>
      <c r="M80" s="214">
        <f t="shared" si="53"/>
        <v>0</v>
      </c>
      <c r="N80" s="214">
        <f t="shared" si="53"/>
        <v>0</v>
      </c>
      <c r="O80" s="214">
        <f t="shared" si="53"/>
        <v>0</v>
      </c>
      <c r="P80" s="214">
        <f t="shared" si="53"/>
        <v>0</v>
      </c>
      <c r="Q80" s="214">
        <f t="shared" si="53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305</v>
      </c>
      <c r="C81" s="73" t="s">
        <v>306</v>
      </c>
      <c r="D81" s="213">
        <f t="shared" si="53"/>
        <v>0</v>
      </c>
      <c r="E81" s="213">
        <f t="shared" si="53"/>
        <v>0</v>
      </c>
      <c r="F81" s="213">
        <f t="shared" si="53"/>
        <v>0</v>
      </c>
      <c r="G81" s="213">
        <f t="shared" si="53"/>
        <v>0</v>
      </c>
      <c r="H81" s="213">
        <f t="shared" si="53"/>
        <v>0</v>
      </c>
      <c r="I81" s="213">
        <f t="shared" si="53"/>
        <v>0</v>
      </c>
      <c r="J81" s="213">
        <f t="shared" si="53"/>
        <v>0</v>
      </c>
      <c r="K81" s="213">
        <f t="shared" si="53"/>
        <v>0</v>
      </c>
      <c r="L81" s="213">
        <f t="shared" si="53"/>
        <v>0</v>
      </c>
      <c r="M81" s="213">
        <f t="shared" si="53"/>
        <v>0</v>
      </c>
      <c r="N81" s="213">
        <f t="shared" si="53"/>
        <v>0</v>
      </c>
      <c r="O81" s="213">
        <f t="shared" si="53"/>
        <v>0</v>
      </c>
      <c r="P81" s="213">
        <f t="shared" si="53"/>
        <v>0</v>
      </c>
      <c r="Q81" s="213">
        <f t="shared" si="53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307</v>
      </c>
      <c r="C82" s="73" t="s">
        <v>368</v>
      </c>
      <c r="D82" s="213">
        <f t="shared" si="53"/>
        <v>0</v>
      </c>
      <c r="E82" s="213">
        <f t="shared" si="53"/>
        <v>0</v>
      </c>
      <c r="F82" s="213">
        <f t="shared" si="53"/>
        <v>0</v>
      </c>
      <c r="G82" s="213">
        <f t="shared" si="53"/>
        <v>0</v>
      </c>
      <c r="H82" s="213">
        <f t="shared" si="53"/>
        <v>0</v>
      </c>
      <c r="I82" s="213">
        <f t="shared" si="53"/>
        <v>0</v>
      </c>
      <c r="J82" s="213">
        <f t="shared" si="53"/>
        <v>0</v>
      </c>
      <c r="K82" s="213">
        <f t="shared" si="53"/>
        <v>0</v>
      </c>
      <c r="L82" s="213">
        <f t="shared" si="53"/>
        <v>0</v>
      </c>
      <c r="M82" s="213">
        <f t="shared" si="53"/>
        <v>0</v>
      </c>
      <c r="N82" s="213">
        <f t="shared" si="53"/>
        <v>0</v>
      </c>
      <c r="O82" s="213">
        <f t="shared" si="53"/>
        <v>0</v>
      </c>
      <c r="P82" s="213">
        <f t="shared" si="53"/>
        <v>0</v>
      </c>
      <c r="Q82" s="213">
        <f t="shared" si="53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317</v>
      </c>
      <c r="B83" s="87" t="s">
        <v>308</v>
      </c>
      <c r="C83" s="78" t="s">
        <v>309</v>
      </c>
      <c r="D83" s="212">
        <f t="shared" ref="D83" si="54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25">
      <c r="A84" s="259" t="s">
        <v>351</v>
      </c>
      <c r="B84" s="260"/>
      <c r="C84" s="261"/>
      <c r="D84" s="214">
        <f t="shared" ref="D84:Q86" si="55">D85</f>
        <v>560000</v>
      </c>
      <c r="E84" s="214">
        <f t="shared" si="55"/>
        <v>250000</v>
      </c>
      <c r="F84" s="214">
        <f t="shared" si="55"/>
        <v>310000</v>
      </c>
      <c r="G84" s="214">
        <f t="shared" si="55"/>
        <v>0</v>
      </c>
      <c r="H84" s="214">
        <f t="shared" si="55"/>
        <v>0</v>
      </c>
      <c r="I84" s="214">
        <f t="shared" si="55"/>
        <v>280000</v>
      </c>
      <c r="J84" s="214">
        <f t="shared" si="55"/>
        <v>0</v>
      </c>
      <c r="K84" s="214">
        <f t="shared" si="55"/>
        <v>0</v>
      </c>
      <c r="L84" s="214">
        <f t="shared" si="55"/>
        <v>30000</v>
      </c>
      <c r="M84" s="214">
        <f t="shared" si="55"/>
        <v>0</v>
      </c>
      <c r="N84" s="214">
        <f t="shared" si="55"/>
        <v>0</v>
      </c>
      <c r="O84" s="214">
        <f t="shared" si="55"/>
        <v>0</v>
      </c>
      <c r="P84" s="214">
        <f t="shared" si="55"/>
        <v>568176</v>
      </c>
      <c r="Q84" s="214">
        <f t="shared" si="55"/>
        <v>576357.73439999996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220</v>
      </c>
      <c r="C85" s="75" t="s">
        <v>221</v>
      </c>
      <c r="D85" s="213">
        <f t="shared" si="55"/>
        <v>560000</v>
      </c>
      <c r="E85" s="213">
        <f t="shared" si="55"/>
        <v>250000</v>
      </c>
      <c r="F85" s="213">
        <f t="shared" si="55"/>
        <v>310000</v>
      </c>
      <c r="G85" s="213">
        <f t="shared" si="55"/>
        <v>0</v>
      </c>
      <c r="H85" s="213">
        <f t="shared" si="55"/>
        <v>0</v>
      </c>
      <c r="I85" s="213">
        <f t="shared" si="55"/>
        <v>280000</v>
      </c>
      <c r="J85" s="213">
        <f t="shared" si="55"/>
        <v>0</v>
      </c>
      <c r="K85" s="213">
        <f t="shared" si="55"/>
        <v>0</v>
      </c>
      <c r="L85" s="213">
        <f t="shared" si="55"/>
        <v>30000</v>
      </c>
      <c r="M85" s="213">
        <f t="shared" si="55"/>
        <v>0</v>
      </c>
      <c r="N85" s="213">
        <f t="shared" si="55"/>
        <v>0</v>
      </c>
      <c r="O85" s="213">
        <f t="shared" si="55"/>
        <v>0</v>
      </c>
      <c r="P85" s="213">
        <f t="shared" si="55"/>
        <v>568176</v>
      </c>
      <c r="Q85" s="213">
        <f t="shared" si="55"/>
        <v>576357.73439999996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231</v>
      </c>
      <c r="C86" s="73" t="s">
        <v>311</v>
      </c>
      <c r="D86" s="213">
        <f t="shared" si="55"/>
        <v>560000</v>
      </c>
      <c r="E86" s="213">
        <f t="shared" si="55"/>
        <v>250000</v>
      </c>
      <c r="F86" s="213">
        <f t="shared" si="55"/>
        <v>310000</v>
      </c>
      <c r="G86" s="213">
        <f t="shared" si="55"/>
        <v>0</v>
      </c>
      <c r="H86" s="213">
        <f t="shared" si="55"/>
        <v>0</v>
      </c>
      <c r="I86" s="213">
        <f t="shared" si="55"/>
        <v>280000</v>
      </c>
      <c r="J86" s="213">
        <f t="shared" si="55"/>
        <v>0</v>
      </c>
      <c r="K86" s="213">
        <f t="shared" si="55"/>
        <v>0</v>
      </c>
      <c r="L86" s="213">
        <f t="shared" si="55"/>
        <v>30000</v>
      </c>
      <c r="M86" s="213">
        <f t="shared" si="55"/>
        <v>0</v>
      </c>
      <c r="N86" s="213">
        <f t="shared" si="55"/>
        <v>0</v>
      </c>
      <c r="O86" s="213">
        <f t="shared" si="55"/>
        <v>0</v>
      </c>
      <c r="P86" s="213">
        <f t="shared" si="55"/>
        <v>568176</v>
      </c>
      <c r="Q86" s="213">
        <f t="shared" si="55"/>
        <v>576357.73439999996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288</v>
      </c>
      <c r="B87" s="87" t="s">
        <v>236</v>
      </c>
      <c r="C87" s="78" t="s">
        <v>237</v>
      </c>
      <c r="D87" s="212">
        <f t="shared" ref="D87" si="56">E87+F87</f>
        <v>560000</v>
      </c>
      <c r="E87" s="139">
        <v>250000</v>
      </c>
      <c r="F87" s="212">
        <f>SUM(G87:N87)</f>
        <v>310000</v>
      </c>
      <c r="G87" s="115"/>
      <c r="H87" s="115"/>
      <c r="I87" s="115">
        <v>280000</v>
      </c>
      <c r="J87" s="115"/>
      <c r="K87" s="115">
        <v>0</v>
      </c>
      <c r="L87" s="115">
        <v>30000</v>
      </c>
      <c r="M87" s="115"/>
      <c r="N87" s="115"/>
      <c r="O87" s="115"/>
      <c r="P87" s="115">
        <f t="shared" ref="P87" si="57">D87*1.0146</f>
        <v>568176</v>
      </c>
      <c r="Q87" s="138">
        <f>P87*1.0144</f>
        <v>576357.73439999996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69" t="s">
        <v>352</v>
      </c>
      <c r="B88" s="270"/>
      <c r="C88" s="271"/>
      <c r="D88" s="214">
        <f t="shared" ref="D88:Q90" si="58">D89</f>
        <v>41000</v>
      </c>
      <c r="E88" s="214">
        <f t="shared" si="58"/>
        <v>41000</v>
      </c>
      <c r="F88" s="214">
        <f t="shared" si="58"/>
        <v>0</v>
      </c>
      <c r="G88" s="214">
        <f t="shared" si="58"/>
        <v>0</v>
      </c>
      <c r="H88" s="214">
        <f t="shared" si="58"/>
        <v>0</v>
      </c>
      <c r="I88" s="214">
        <f t="shared" si="58"/>
        <v>0</v>
      </c>
      <c r="J88" s="214">
        <f t="shared" si="58"/>
        <v>0</v>
      </c>
      <c r="K88" s="214">
        <f t="shared" si="58"/>
        <v>0</v>
      </c>
      <c r="L88" s="214">
        <f t="shared" si="58"/>
        <v>0</v>
      </c>
      <c r="M88" s="214">
        <f t="shared" si="58"/>
        <v>0</v>
      </c>
      <c r="N88" s="214">
        <f t="shared" si="58"/>
        <v>0</v>
      </c>
      <c r="O88" s="214">
        <f t="shared" si="58"/>
        <v>0</v>
      </c>
      <c r="P88" s="214">
        <f t="shared" si="58"/>
        <v>41598.6</v>
      </c>
      <c r="Q88" s="214">
        <f t="shared" si="58"/>
        <v>42197.619839999999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220</v>
      </c>
      <c r="C89" s="75" t="s">
        <v>221</v>
      </c>
      <c r="D89" s="213">
        <f t="shared" si="58"/>
        <v>41000</v>
      </c>
      <c r="E89" s="213">
        <f t="shared" si="58"/>
        <v>41000</v>
      </c>
      <c r="F89" s="213">
        <f t="shared" si="58"/>
        <v>0</v>
      </c>
      <c r="G89" s="213">
        <f t="shared" si="58"/>
        <v>0</v>
      </c>
      <c r="H89" s="213">
        <f t="shared" si="58"/>
        <v>0</v>
      </c>
      <c r="I89" s="213">
        <f t="shared" si="58"/>
        <v>0</v>
      </c>
      <c r="J89" s="213">
        <f t="shared" si="58"/>
        <v>0</v>
      </c>
      <c r="K89" s="213">
        <f t="shared" si="58"/>
        <v>0</v>
      </c>
      <c r="L89" s="213">
        <f t="shared" si="58"/>
        <v>0</v>
      </c>
      <c r="M89" s="213">
        <f t="shared" si="58"/>
        <v>0</v>
      </c>
      <c r="N89" s="213">
        <f t="shared" si="58"/>
        <v>0</v>
      </c>
      <c r="O89" s="213">
        <f t="shared" si="58"/>
        <v>0</v>
      </c>
      <c r="P89" s="213">
        <f t="shared" si="58"/>
        <v>41598.6</v>
      </c>
      <c r="Q89" s="213">
        <f t="shared" si="58"/>
        <v>42197.619839999999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274</v>
      </c>
      <c r="C90" s="73" t="s">
        <v>275</v>
      </c>
      <c r="D90" s="213">
        <f t="shared" si="58"/>
        <v>41000</v>
      </c>
      <c r="E90" s="213">
        <f t="shared" si="58"/>
        <v>41000</v>
      </c>
      <c r="F90" s="213">
        <f t="shared" si="58"/>
        <v>0</v>
      </c>
      <c r="G90" s="213">
        <f t="shared" si="58"/>
        <v>0</v>
      </c>
      <c r="H90" s="213">
        <f t="shared" si="58"/>
        <v>0</v>
      </c>
      <c r="I90" s="213">
        <f t="shared" si="58"/>
        <v>0</v>
      </c>
      <c r="J90" s="213">
        <f t="shared" si="58"/>
        <v>0</v>
      </c>
      <c r="K90" s="213">
        <f t="shared" si="58"/>
        <v>0</v>
      </c>
      <c r="L90" s="213">
        <f t="shared" si="58"/>
        <v>0</v>
      </c>
      <c r="M90" s="213">
        <f t="shared" si="58"/>
        <v>0</v>
      </c>
      <c r="N90" s="213">
        <f t="shared" si="58"/>
        <v>0</v>
      </c>
      <c r="O90" s="213">
        <f t="shared" si="58"/>
        <v>0</v>
      </c>
      <c r="P90" s="213">
        <f t="shared" si="58"/>
        <v>41598.6</v>
      </c>
      <c r="Q90" s="213">
        <f t="shared" si="58"/>
        <v>42197.619839999999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318</v>
      </c>
      <c r="B91" s="104" t="s">
        <v>378</v>
      </c>
      <c r="C91" s="94" t="s">
        <v>353</v>
      </c>
      <c r="D91" s="212">
        <f t="shared" ref="D91" si="59">E91+F91</f>
        <v>41000</v>
      </c>
      <c r="E91" s="139">
        <v>41000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15">
        <f t="shared" ref="P91" si="60">D91*1.0146</f>
        <v>41598.6</v>
      </c>
      <c r="Q91" s="138">
        <f>P91*1.0144</f>
        <v>42197.619839999999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65" t="s">
        <v>417</v>
      </c>
      <c r="B92" s="266"/>
      <c r="C92" s="267"/>
      <c r="D92" s="214">
        <f>D93</f>
        <v>350000</v>
      </c>
      <c r="E92" s="214">
        <f t="shared" ref="E92:Q92" si="61">E93</f>
        <v>350000</v>
      </c>
      <c r="F92" s="214">
        <f t="shared" si="61"/>
        <v>0</v>
      </c>
      <c r="G92" s="214">
        <f t="shared" si="61"/>
        <v>0</v>
      </c>
      <c r="H92" s="214">
        <f t="shared" si="61"/>
        <v>0</v>
      </c>
      <c r="I92" s="214">
        <f t="shared" si="61"/>
        <v>0</v>
      </c>
      <c r="J92" s="214">
        <f t="shared" si="61"/>
        <v>0</v>
      </c>
      <c r="K92" s="214">
        <f t="shared" si="61"/>
        <v>0</v>
      </c>
      <c r="L92" s="214">
        <f t="shared" si="61"/>
        <v>0</v>
      </c>
      <c r="M92" s="214">
        <f t="shared" si="61"/>
        <v>0</v>
      </c>
      <c r="N92" s="214">
        <f t="shared" si="61"/>
        <v>0</v>
      </c>
      <c r="O92" s="214">
        <f t="shared" si="61"/>
        <v>0</v>
      </c>
      <c r="P92" s="214">
        <f t="shared" si="61"/>
        <v>355110</v>
      </c>
      <c r="Q92" s="214">
        <f t="shared" si="61"/>
        <v>360223.58399999997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220</v>
      </c>
      <c r="C93" s="75" t="s">
        <v>221</v>
      </c>
      <c r="D93" s="213">
        <f>D94+D96</f>
        <v>350000</v>
      </c>
      <c r="E93" s="213">
        <f t="shared" ref="E93:Q93" si="62">E94+E96</f>
        <v>350000</v>
      </c>
      <c r="F93" s="213">
        <f t="shared" si="62"/>
        <v>0</v>
      </c>
      <c r="G93" s="213">
        <f t="shared" si="62"/>
        <v>0</v>
      </c>
      <c r="H93" s="213">
        <f t="shared" si="62"/>
        <v>0</v>
      </c>
      <c r="I93" s="213">
        <f t="shared" si="62"/>
        <v>0</v>
      </c>
      <c r="J93" s="213">
        <f t="shared" si="62"/>
        <v>0</v>
      </c>
      <c r="K93" s="213">
        <f t="shared" si="62"/>
        <v>0</v>
      </c>
      <c r="L93" s="213">
        <f t="shared" si="62"/>
        <v>0</v>
      </c>
      <c r="M93" s="213">
        <f t="shared" si="62"/>
        <v>0</v>
      </c>
      <c r="N93" s="213">
        <f t="shared" si="62"/>
        <v>0</v>
      </c>
      <c r="O93" s="213">
        <f t="shared" si="62"/>
        <v>0</v>
      </c>
      <c r="P93" s="213">
        <f t="shared" si="62"/>
        <v>355110</v>
      </c>
      <c r="Q93" s="213">
        <f t="shared" si="62"/>
        <v>360223.58399999997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246</v>
      </c>
      <c r="C94" s="73" t="s">
        <v>247</v>
      </c>
      <c r="D94" s="213">
        <f>D95</f>
        <v>0</v>
      </c>
      <c r="E94" s="213">
        <f t="shared" ref="E94:Q94" si="63">E95</f>
        <v>0</v>
      </c>
      <c r="F94" s="213">
        <f t="shared" si="63"/>
        <v>0</v>
      </c>
      <c r="G94" s="213">
        <f t="shared" si="63"/>
        <v>0</v>
      </c>
      <c r="H94" s="213">
        <f t="shared" si="63"/>
        <v>0</v>
      </c>
      <c r="I94" s="213">
        <f t="shared" si="63"/>
        <v>0</v>
      </c>
      <c r="J94" s="213">
        <f t="shared" si="63"/>
        <v>0</v>
      </c>
      <c r="K94" s="213">
        <f t="shared" si="63"/>
        <v>0</v>
      </c>
      <c r="L94" s="213">
        <f t="shared" si="63"/>
        <v>0</v>
      </c>
      <c r="M94" s="213">
        <f t="shared" si="63"/>
        <v>0</v>
      </c>
      <c r="N94" s="213">
        <f t="shared" si="63"/>
        <v>0</v>
      </c>
      <c r="O94" s="213">
        <f t="shared" si="63"/>
        <v>0</v>
      </c>
      <c r="P94" s="213">
        <f t="shared" si="63"/>
        <v>0</v>
      </c>
      <c r="Q94" s="213">
        <f t="shared" si="6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297</v>
      </c>
      <c r="B95" s="87" t="s">
        <v>249</v>
      </c>
      <c r="C95" s="78" t="s">
        <v>250</v>
      </c>
      <c r="D95" s="212">
        <f t="shared" ref="D95" si="64">E95+F95</f>
        <v>0</v>
      </c>
      <c r="E95" s="139">
        <v>0</v>
      </c>
      <c r="F95" s="212">
        <f>SUM(G95:N95)</f>
        <v>0</v>
      </c>
      <c r="G95" s="115"/>
      <c r="H95" s="115"/>
      <c r="I95" s="115">
        <v>0</v>
      </c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274</v>
      </c>
      <c r="C96" s="80" t="s">
        <v>275</v>
      </c>
      <c r="D96" s="213">
        <f>D97</f>
        <v>350000</v>
      </c>
      <c r="E96" s="213">
        <f t="shared" ref="E96:Q96" si="65">E97</f>
        <v>350000</v>
      </c>
      <c r="F96" s="213">
        <f t="shared" si="65"/>
        <v>0</v>
      </c>
      <c r="G96" s="213">
        <f t="shared" si="65"/>
        <v>0</v>
      </c>
      <c r="H96" s="213">
        <f t="shared" si="65"/>
        <v>0</v>
      </c>
      <c r="I96" s="213">
        <f t="shared" si="65"/>
        <v>0</v>
      </c>
      <c r="J96" s="213">
        <f t="shared" si="65"/>
        <v>0</v>
      </c>
      <c r="K96" s="213">
        <f t="shared" si="65"/>
        <v>0</v>
      </c>
      <c r="L96" s="213">
        <f t="shared" si="65"/>
        <v>0</v>
      </c>
      <c r="M96" s="213">
        <f t="shared" si="65"/>
        <v>0</v>
      </c>
      <c r="N96" s="213">
        <f t="shared" si="65"/>
        <v>0</v>
      </c>
      <c r="O96" s="213">
        <f t="shared" si="65"/>
        <v>0</v>
      </c>
      <c r="P96" s="213">
        <f t="shared" si="65"/>
        <v>355110</v>
      </c>
      <c r="Q96" s="213">
        <f t="shared" si="65"/>
        <v>360223.58399999997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301</v>
      </c>
      <c r="B97" s="87" t="s">
        <v>286</v>
      </c>
      <c r="C97" s="78" t="s">
        <v>287</v>
      </c>
      <c r="D97" s="212">
        <f t="shared" ref="D97" si="66">E97+F97</f>
        <v>350000</v>
      </c>
      <c r="E97" s="139">
        <v>350000</v>
      </c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15">
        <f t="shared" ref="P97" si="67">D97*1.0146</f>
        <v>355110</v>
      </c>
      <c r="Q97" s="138">
        <f>P97*1.0144</f>
        <v>360223.58399999997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65" t="s">
        <v>354</v>
      </c>
      <c r="B98" s="266"/>
      <c r="C98" s="267"/>
      <c r="D98" s="214">
        <f t="shared" ref="D98:Q100" si="68">D99</f>
        <v>180000</v>
      </c>
      <c r="E98" s="214">
        <f t="shared" si="68"/>
        <v>100000</v>
      </c>
      <c r="F98" s="214">
        <f t="shared" si="68"/>
        <v>80000</v>
      </c>
      <c r="G98" s="214">
        <f t="shared" si="68"/>
        <v>0</v>
      </c>
      <c r="H98" s="214">
        <f t="shared" si="68"/>
        <v>0</v>
      </c>
      <c r="I98" s="214">
        <f t="shared" si="68"/>
        <v>80000</v>
      </c>
      <c r="J98" s="214">
        <f t="shared" si="68"/>
        <v>0</v>
      </c>
      <c r="K98" s="214">
        <f t="shared" si="68"/>
        <v>0</v>
      </c>
      <c r="L98" s="214">
        <f t="shared" si="68"/>
        <v>0</v>
      </c>
      <c r="M98" s="214">
        <f t="shared" si="68"/>
        <v>0</v>
      </c>
      <c r="N98" s="214">
        <f t="shared" si="68"/>
        <v>0</v>
      </c>
      <c r="O98" s="214">
        <f t="shared" si="68"/>
        <v>0</v>
      </c>
      <c r="P98" s="214">
        <f t="shared" si="68"/>
        <v>182628</v>
      </c>
      <c r="Q98" s="214">
        <f t="shared" si="68"/>
        <v>185257.8432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220</v>
      </c>
      <c r="C99" s="75" t="s">
        <v>221</v>
      </c>
      <c r="D99" s="213">
        <f t="shared" si="68"/>
        <v>180000</v>
      </c>
      <c r="E99" s="213">
        <f t="shared" si="68"/>
        <v>100000</v>
      </c>
      <c r="F99" s="213">
        <f t="shared" si="68"/>
        <v>80000</v>
      </c>
      <c r="G99" s="213">
        <f t="shared" si="68"/>
        <v>0</v>
      </c>
      <c r="H99" s="213">
        <f t="shared" si="68"/>
        <v>0</v>
      </c>
      <c r="I99" s="213">
        <f t="shared" si="68"/>
        <v>80000</v>
      </c>
      <c r="J99" s="213">
        <f t="shared" si="68"/>
        <v>0</v>
      </c>
      <c r="K99" s="213">
        <f t="shared" si="68"/>
        <v>0</v>
      </c>
      <c r="L99" s="213">
        <f t="shared" si="68"/>
        <v>0</v>
      </c>
      <c r="M99" s="213">
        <f t="shared" si="68"/>
        <v>0</v>
      </c>
      <c r="N99" s="213">
        <f t="shared" si="68"/>
        <v>0</v>
      </c>
      <c r="O99" s="213">
        <f t="shared" si="68"/>
        <v>0</v>
      </c>
      <c r="P99" s="213">
        <f t="shared" si="68"/>
        <v>182628</v>
      </c>
      <c r="Q99" s="213">
        <f t="shared" si="68"/>
        <v>185257.8432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274</v>
      </c>
      <c r="C100" s="80" t="s">
        <v>275</v>
      </c>
      <c r="D100" s="213">
        <f t="shared" si="68"/>
        <v>180000</v>
      </c>
      <c r="E100" s="213">
        <f t="shared" si="68"/>
        <v>100000</v>
      </c>
      <c r="F100" s="213">
        <f t="shared" si="68"/>
        <v>80000</v>
      </c>
      <c r="G100" s="213">
        <f t="shared" si="68"/>
        <v>0</v>
      </c>
      <c r="H100" s="213">
        <f t="shared" si="68"/>
        <v>0</v>
      </c>
      <c r="I100" s="213">
        <f t="shared" si="68"/>
        <v>80000</v>
      </c>
      <c r="J100" s="213">
        <f t="shared" si="68"/>
        <v>0</v>
      </c>
      <c r="K100" s="213">
        <f t="shared" si="68"/>
        <v>0</v>
      </c>
      <c r="L100" s="213">
        <f t="shared" si="68"/>
        <v>0</v>
      </c>
      <c r="M100" s="213">
        <f t="shared" si="68"/>
        <v>0</v>
      </c>
      <c r="N100" s="213">
        <f t="shared" si="68"/>
        <v>0</v>
      </c>
      <c r="O100" s="213">
        <f t="shared" si="68"/>
        <v>0</v>
      </c>
      <c r="P100" s="213">
        <f t="shared" si="68"/>
        <v>182628</v>
      </c>
      <c r="Q100" s="213">
        <f t="shared" si="68"/>
        <v>185257.8432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305</v>
      </c>
      <c r="B101" s="87" t="s">
        <v>286</v>
      </c>
      <c r="C101" s="78" t="s">
        <v>287</v>
      </c>
      <c r="D101" s="212">
        <f t="shared" ref="D101" si="69">E101+F101</f>
        <v>180000</v>
      </c>
      <c r="E101" s="139">
        <v>100000</v>
      </c>
      <c r="F101" s="212">
        <f>SUM(G101:N101)</f>
        <v>80000</v>
      </c>
      <c r="G101" s="115"/>
      <c r="H101" s="115"/>
      <c r="I101" s="115">
        <v>80000</v>
      </c>
      <c r="J101" s="115"/>
      <c r="K101" s="115"/>
      <c r="L101" s="115"/>
      <c r="M101" s="115"/>
      <c r="N101" s="115"/>
      <c r="O101" s="115"/>
      <c r="P101" s="115">
        <f t="shared" ref="P101" si="70">D101*1.0146</f>
        <v>182628</v>
      </c>
      <c r="Q101" s="138">
        <f>P101*1.0144</f>
        <v>185257.8432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65" t="s">
        <v>355</v>
      </c>
      <c r="B102" s="266"/>
      <c r="C102" s="267"/>
      <c r="D102" s="214">
        <f t="shared" ref="D102:Q104" si="71">D103</f>
        <v>50000</v>
      </c>
      <c r="E102" s="214">
        <f t="shared" si="71"/>
        <v>50000</v>
      </c>
      <c r="F102" s="214">
        <f t="shared" si="71"/>
        <v>0</v>
      </c>
      <c r="G102" s="214">
        <f t="shared" si="71"/>
        <v>0</v>
      </c>
      <c r="H102" s="214">
        <f t="shared" si="71"/>
        <v>0</v>
      </c>
      <c r="I102" s="214">
        <f t="shared" si="71"/>
        <v>0</v>
      </c>
      <c r="J102" s="214">
        <f t="shared" si="71"/>
        <v>0</v>
      </c>
      <c r="K102" s="214">
        <f t="shared" si="71"/>
        <v>0</v>
      </c>
      <c r="L102" s="214">
        <f t="shared" si="71"/>
        <v>0</v>
      </c>
      <c r="M102" s="214">
        <f t="shared" si="71"/>
        <v>0</v>
      </c>
      <c r="N102" s="214">
        <f t="shared" si="71"/>
        <v>0</v>
      </c>
      <c r="O102" s="214">
        <f t="shared" si="71"/>
        <v>0</v>
      </c>
      <c r="P102" s="214">
        <f t="shared" si="71"/>
        <v>50730</v>
      </c>
      <c r="Q102" s="214">
        <f t="shared" si="71"/>
        <v>51460.511999999995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220</v>
      </c>
      <c r="C103" s="75" t="s">
        <v>221</v>
      </c>
      <c r="D103" s="213">
        <f t="shared" si="71"/>
        <v>50000</v>
      </c>
      <c r="E103" s="213">
        <f t="shared" si="71"/>
        <v>50000</v>
      </c>
      <c r="F103" s="213">
        <f t="shared" si="71"/>
        <v>0</v>
      </c>
      <c r="G103" s="213">
        <f t="shared" si="71"/>
        <v>0</v>
      </c>
      <c r="H103" s="213">
        <f t="shared" si="71"/>
        <v>0</v>
      </c>
      <c r="I103" s="213">
        <f t="shared" si="71"/>
        <v>0</v>
      </c>
      <c r="J103" s="213">
        <f t="shared" si="71"/>
        <v>0</v>
      </c>
      <c r="K103" s="213">
        <f t="shared" si="71"/>
        <v>0</v>
      </c>
      <c r="L103" s="213">
        <f t="shared" si="71"/>
        <v>0</v>
      </c>
      <c r="M103" s="213">
        <f t="shared" si="71"/>
        <v>0</v>
      </c>
      <c r="N103" s="213">
        <f t="shared" si="71"/>
        <v>0</v>
      </c>
      <c r="O103" s="213">
        <f t="shared" si="71"/>
        <v>0</v>
      </c>
      <c r="P103" s="213">
        <f t="shared" si="71"/>
        <v>50730</v>
      </c>
      <c r="Q103" s="213">
        <f t="shared" si="71"/>
        <v>51460.511999999995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246</v>
      </c>
      <c r="C104" s="73" t="s">
        <v>247</v>
      </c>
      <c r="D104" s="213">
        <f t="shared" si="71"/>
        <v>50000</v>
      </c>
      <c r="E104" s="213">
        <f t="shared" si="71"/>
        <v>50000</v>
      </c>
      <c r="F104" s="213">
        <f t="shared" si="71"/>
        <v>0</v>
      </c>
      <c r="G104" s="213">
        <f t="shared" si="71"/>
        <v>0</v>
      </c>
      <c r="H104" s="213">
        <f t="shared" si="71"/>
        <v>0</v>
      </c>
      <c r="I104" s="213">
        <f t="shared" si="71"/>
        <v>0</v>
      </c>
      <c r="J104" s="213">
        <f t="shared" si="71"/>
        <v>0</v>
      </c>
      <c r="K104" s="213">
        <f t="shared" si="71"/>
        <v>0</v>
      </c>
      <c r="L104" s="213">
        <f t="shared" si="71"/>
        <v>0</v>
      </c>
      <c r="M104" s="213">
        <f t="shared" si="71"/>
        <v>0</v>
      </c>
      <c r="N104" s="213">
        <f t="shared" si="71"/>
        <v>0</v>
      </c>
      <c r="O104" s="213">
        <f t="shared" si="71"/>
        <v>0</v>
      </c>
      <c r="P104" s="213">
        <f t="shared" si="71"/>
        <v>50730</v>
      </c>
      <c r="Q104" s="213">
        <f t="shared" si="71"/>
        <v>51460.511999999995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327</v>
      </c>
      <c r="B105" s="87" t="s">
        <v>265</v>
      </c>
      <c r="C105" s="78" t="s">
        <v>356</v>
      </c>
      <c r="D105" s="212">
        <f t="shared" ref="D105" si="72">E105+F105</f>
        <v>50000</v>
      </c>
      <c r="E105" s="139">
        <v>50000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15">
        <f t="shared" ref="P105" si="73">D105*1.0146</f>
        <v>50730</v>
      </c>
      <c r="Q105" s="138">
        <f>P105*1.0144</f>
        <v>51460.511999999995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65" t="s">
        <v>357</v>
      </c>
      <c r="B106" s="266"/>
      <c r="C106" s="267"/>
      <c r="D106" s="214">
        <f>D107</f>
        <v>50000</v>
      </c>
      <c r="E106" s="214">
        <f t="shared" ref="E106:Q106" si="74">E107</f>
        <v>50000</v>
      </c>
      <c r="F106" s="214">
        <f t="shared" si="74"/>
        <v>0</v>
      </c>
      <c r="G106" s="214">
        <f t="shared" si="74"/>
        <v>0</v>
      </c>
      <c r="H106" s="214">
        <f t="shared" si="74"/>
        <v>0</v>
      </c>
      <c r="I106" s="214">
        <f t="shared" si="74"/>
        <v>0</v>
      </c>
      <c r="J106" s="214">
        <f t="shared" si="74"/>
        <v>0</v>
      </c>
      <c r="K106" s="214">
        <f t="shared" si="74"/>
        <v>0</v>
      </c>
      <c r="L106" s="214">
        <f t="shared" si="74"/>
        <v>0</v>
      </c>
      <c r="M106" s="214">
        <f t="shared" si="74"/>
        <v>0</v>
      </c>
      <c r="N106" s="214">
        <f t="shared" si="74"/>
        <v>0</v>
      </c>
      <c r="O106" s="214">
        <f t="shared" si="74"/>
        <v>0</v>
      </c>
      <c r="P106" s="214">
        <f t="shared" si="74"/>
        <v>50730</v>
      </c>
      <c r="Q106" s="214">
        <f t="shared" si="74"/>
        <v>51460.511999999995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204</v>
      </c>
      <c r="C107" s="73" t="s">
        <v>377</v>
      </c>
      <c r="D107" s="213">
        <f>D108+D116</f>
        <v>50000</v>
      </c>
      <c r="E107" s="213">
        <f t="shared" ref="E107:Q107" si="75">E108+E116</f>
        <v>50000</v>
      </c>
      <c r="F107" s="213">
        <f t="shared" si="75"/>
        <v>0</v>
      </c>
      <c r="G107" s="213">
        <f t="shared" si="75"/>
        <v>0</v>
      </c>
      <c r="H107" s="213">
        <f t="shared" si="75"/>
        <v>0</v>
      </c>
      <c r="I107" s="213">
        <f t="shared" si="75"/>
        <v>0</v>
      </c>
      <c r="J107" s="213">
        <f t="shared" si="75"/>
        <v>0</v>
      </c>
      <c r="K107" s="213">
        <f t="shared" si="75"/>
        <v>0</v>
      </c>
      <c r="L107" s="213">
        <f t="shared" si="75"/>
        <v>0</v>
      </c>
      <c r="M107" s="213">
        <f t="shared" si="75"/>
        <v>0</v>
      </c>
      <c r="N107" s="213">
        <f t="shared" si="75"/>
        <v>0</v>
      </c>
      <c r="O107" s="213">
        <f t="shared" si="75"/>
        <v>0</v>
      </c>
      <c r="P107" s="213">
        <f t="shared" si="75"/>
        <v>50730</v>
      </c>
      <c r="Q107" s="213">
        <f t="shared" si="75"/>
        <v>51460.511999999995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205</v>
      </c>
      <c r="C108" s="75" t="s">
        <v>206</v>
      </c>
      <c r="D108" s="213">
        <f>D109+D111+D113</f>
        <v>0</v>
      </c>
      <c r="E108" s="213">
        <f t="shared" ref="E108:Q108" si="76">E109+E111+E113</f>
        <v>0</v>
      </c>
      <c r="F108" s="213">
        <f t="shared" si="76"/>
        <v>0</v>
      </c>
      <c r="G108" s="213">
        <f t="shared" si="76"/>
        <v>0</v>
      </c>
      <c r="H108" s="213">
        <f t="shared" si="76"/>
        <v>0</v>
      </c>
      <c r="I108" s="213">
        <f t="shared" si="76"/>
        <v>0</v>
      </c>
      <c r="J108" s="213">
        <f t="shared" si="76"/>
        <v>0</v>
      </c>
      <c r="K108" s="213">
        <f t="shared" si="76"/>
        <v>0</v>
      </c>
      <c r="L108" s="213">
        <f t="shared" si="76"/>
        <v>0</v>
      </c>
      <c r="M108" s="213">
        <f t="shared" si="76"/>
        <v>0</v>
      </c>
      <c r="N108" s="213">
        <f t="shared" si="76"/>
        <v>0</v>
      </c>
      <c r="O108" s="213">
        <f t="shared" si="76"/>
        <v>0</v>
      </c>
      <c r="P108" s="213">
        <f t="shared" si="76"/>
        <v>0</v>
      </c>
      <c r="Q108" s="213">
        <f t="shared" si="76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418</v>
      </c>
      <c r="C109" s="75" t="s">
        <v>365</v>
      </c>
      <c r="D109" s="213">
        <f>D110</f>
        <v>0</v>
      </c>
      <c r="E109" s="213">
        <f t="shared" ref="E109:Q109" si="77">E110</f>
        <v>0</v>
      </c>
      <c r="F109" s="213">
        <f t="shared" si="77"/>
        <v>0</v>
      </c>
      <c r="G109" s="213">
        <f t="shared" si="77"/>
        <v>0</v>
      </c>
      <c r="H109" s="213">
        <f t="shared" si="77"/>
        <v>0</v>
      </c>
      <c r="I109" s="213">
        <f t="shared" si="77"/>
        <v>0</v>
      </c>
      <c r="J109" s="213">
        <f t="shared" si="77"/>
        <v>0</v>
      </c>
      <c r="K109" s="213">
        <f t="shared" si="77"/>
        <v>0</v>
      </c>
      <c r="L109" s="213">
        <f t="shared" si="77"/>
        <v>0</v>
      </c>
      <c r="M109" s="213">
        <f t="shared" si="77"/>
        <v>0</v>
      </c>
      <c r="N109" s="213">
        <f t="shared" si="77"/>
        <v>0</v>
      </c>
      <c r="O109" s="213">
        <f t="shared" si="77"/>
        <v>0</v>
      </c>
      <c r="P109" s="213">
        <f t="shared" si="77"/>
        <v>0</v>
      </c>
      <c r="Q109" s="213">
        <f t="shared" si="77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328</v>
      </c>
      <c r="B110" s="82" t="s">
        <v>209</v>
      </c>
      <c r="C110" s="97" t="s">
        <v>210</v>
      </c>
      <c r="D110" s="216">
        <f t="shared" ref="D110" si="78">E110+F110</f>
        <v>0</v>
      </c>
      <c r="E110" s="139"/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366</v>
      </c>
      <c r="C111" s="75" t="s">
        <v>211</v>
      </c>
      <c r="D111" s="213">
        <f>D112</f>
        <v>0</v>
      </c>
      <c r="E111" s="213">
        <f t="shared" ref="E111:Q111" si="79">E112</f>
        <v>0</v>
      </c>
      <c r="F111" s="213">
        <f t="shared" si="79"/>
        <v>0</v>
      </c>
      <c r="G111" s="213">
        <f t="shared" si="79"/>
        <v>0</v>
      </c>
      <c r="H111" s="213">
        <f t="shared" si="79"/>
        <v>0</v>
      </c>
      <c r="I111" s="213">
        <f t="shared" si="79"/>
        <v>0</v>
      </c>
      <c r="J111" s="213">
        <f t="shared" si="79"/>
        <v>0</v>
      </c>
      <c r="K111" s="213">
        <f t="shared" si="79"/>
        <v>0</v>
      </c>
      <c r="L111" s="213">
        <f t="shared" si="79"/>
        <v>0</v>
      </c>
      <c r="M111" s="213">
        <f t="shared" si="79"/>
        <v>0</v>
      </c>
      <c r="N111" s="213">
        <f t="shared" si="79"/>
        <v>0</v>
      </c>
      <c r="O111" s="213">
        <f t="shared" si="79"/>
        <v>0</v>
      </c>
      <c r="P111" s="213">
        <f t="shared" si="79"/>
        <v>0</v>
      </c>
      <c r="Q111" s="213">
        <f t="shared" si="79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322</v>
      </c>
      <c r="B112" s="82" t="s">
        <v>213</v>
      </c>
      <c r="C112" s="97" t="s">
        <v>419</v>
      </c>
      <c r="D112" s="216">
        <f t="shared" ref="D112" si="80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349</v>
      </c>
      <c r="C113" s="75" t="s">
        <v>215</v>
      </c>
      <c r="D113" s="213">
        <f>D114+D115</f>
        <v>0</v>
      </c>
      <c r="E113" s="213">
        <f t="shared" ref="E113:Q113" si="81">E114+E115</f>
        <v>0</v>
      </c>
      <c r="F113" s="213">
        <f t="shared" si="81"/>
        <v>0</v>
      </c>
      <c r="G113" s="213">
        <f t="shared" si="81"/>
        <v>0</v>
      </c>
      <c r="H113" s="213">
        <f t="shared" si="81"/>
        <v>0</v>
      </c>
      <c r="I113" s="213">
        <f t="shared" si="81"/>
        <v>0</v>
      </c>
      <c r="J113" s="213">
        <f t="shared" si="81"/>
        <v>0</v>
      </c>
      <c r="K113" s="213">
        <f t="shared" si="81"/>
        <v>0</v>
      </c>
      <c r="L113" s="213">
        <f t="shared" si="81"/>
        <v>0</v>
      </c>
      <c r="M113" s="213">
        <f t="shared" si="81"/>
        <v>0</v>
      </c>
      <c r="N113" s="213">
        <f t="shared" si="81"/>
        <v>0</v>
      </c>
      <c r="O113" s="213">
        <f t="shared" si="81"/>
        <v>0</v>
      </c>
      <c r="P113" s="213">
        <f t="shared" si="81"/>
        <v>0</v>
      </c>
      <c r="Q113" s="213">
        <f t="shared" si="81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323</v>
      </c>
      <c r="B114" s="82" t="s">
        <v>216</v>
      </c>
      <c r="C114" s="97" t="s">
        <v>420</v>
      </c>
      <c r="D114" s="216">
        <f t="shared" ref="D114:D115" si="82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 x14ac:dyDescent="0.25">
      <c r="A115" s="86" t="s">
        <v>330</v>
      </c>
      <c r="B115" s="82" t="s">
        <v>219</v>
      </c>
      <c r="C115" s="97" t="s">
        <v>348</v>
      </c>
      <c r="D115" s="216">
        <f t="shared" si="82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220</v>
      </c>
      <c r="C116" s="75" t="s">
        <v>221</v>
      </c>
      <c r="D116" s="213">
        <f>D117+D119</f>
        <v>50000</v>
      </c>
      <c r="E116" s="213">
        <f t="shared" ref="E116:Q116" si="83">E117+E119</f>
        <v>50000</v>
      </c>
      <c r="F116" s="213">
        <f t="shared" si="83"/>
        <v>0</v>
      </c>
      <c r="G116" s="213">
        <f t="shared" si="83"/>
        <v>0</v>
      </c>
      <c r="H116" s="213">
        <f t="shared" si="83"/>
        <v>0</v>
      </c>
      <c r="I116" s="213">
        <f t="shared" si="83"/>
        <v>0</v>
      </c>
      <c r="J116" s="213">
        <f t="shared" si="83"/>
        <v>0</v>
      </c>
      <c r="K116" s="213">
        <f t="shared" si="83"/>
        <v>0</v>
      </c>
      <c r="L116" s="213">
        <f t="shared" si="83"/>
        <v>0</v>
      </c>
      <c r="M116" s="213">
        <f t="shared" si="83"/>
        <v>0</v>
      </c>
      <c r="N116" s="213">
        <f t="shared" si="83"/>
        <v>0</v>
      </c>
      <c r="O116" s="213">
        <f t="shared" si="83"/>
        <v>0</v>
      </c>
      <c r="P116" s="213">
        <f t="shared" si="83"/>
        <v>50730</v>
      </c>
      <c r="Q116" s="213">
        <f t="shared" si="83"/>
        <v>51460.511999999995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222</v>
      </c>
      <c r="C117" s="75" t="s">
        <v>415</v>
      </c>
      <c r="D117" s="213">
        <f>D118</f>
        <v>0</v>
      </c>
      <c r="E117" s="213">
        <f t="shared" ref="E117:Q117" si="84">E118</f>
        <v>0</v>
      </c>
      <c r="F117" s="213">
        <f t="shared" si="84"/>
        <v>0</v>
      </c>
      <c r="G117" s="213">
        <f t="shared" si="84"/>
        <v>0</v>
      </c>
      <c r="H117" s="213">
        <f t="shared" si="84"/>
        <v>0</v>
      </c>
      <c r="I117" s="213">
        <f t="shared" si="84"/>
        <v>0</v>
      </c>
      <c r="J117" s="213">
        <f t="shared" si="84"/>
        <v>0</v>
      </c>
      <c r="K117" s="213">
        <f t="shared" si="84"/>
        <v>0</v>
      </c>
      <c r="L117" s="213">
        <f t="shared" si="84"/>
        <v>0</v>
      </c>
      <c r="M117" s="213">
        <f t="shared" si="84"/>
        <v>0</v>
      </c>
      <c r="N117" s="213">
        <f t="shared" si="84"/>
        <v>0</v>
      </c>
      <c r="O117" s="213">
        <f t="shared" si="84"/>
        <v>0</v>
      </c>
      <c r="P117" s="213">
        <f t="shared" si="84"/>
        <v>0</v>
      </c>
      <c r="Q117" s="213">
        <f t="shared" si="84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331</v>
      </c>
      <c r="B118" s="82" t="s">
        <v>226</v>
      </c>
      <c r="C118" s="97" t="s">
        <v>227</v>
      </c>
      <c r="D118" s="216">
        <f t="shared" ref="D118" si="85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246</v>
      </c>
      <c r="C119" s="73" t="s">
        <v>247</v>
      </c>
      <c r="D119" s="213">
        <f t="shared" ref="D119:Q119" si="86">D120</f>
        <v>50000</v>
      </c>
      <c r="E119" s="213">
        <f t="shared" si="86"/>
        <v>50000</v>
      </c>
      <c r="F119" s="213">
        <f t="shared" si="86"/>
        <v>0</v>
      </c>
      <c r="G119" s="213">
        <f t="shared" si="86"/>
        <v>0</v>
      </c>
      <c r="H119" s="213">
        <f t="shared" si="86"/>
        <v>0</v>
      </c>
      <c r="I119" s="213">
        <f t="shared" si="86"/>
        <v>0</v>
      </c>
      <c r="J119" s="213">
        <f t="shared" si="86"/>
        <v>0</v>
      </c>
      <c r="K119" s="213">
        <f t="shared" si="86"/>
        <v>0</v>
      </c>
      <c r="L119" s="213">
        <f t="shared" si="86"/>
        <v>0</v>
      </c>
      <c r="M119" s="213">
        <f t="shared" si="86"/>
        <v>0</v>
      </c>
      <c r="N119" s="213">
        <f t="shared" si="86"/>
        <v>0</v>
      </c>
      <c r="O119" s="213">
        <f t="shared" si="86"/>
        <v>0</v>
      </c>
      <c r="P119" s="213">
        <f t="shared" si="86"/>
        <v>50730</v>
      </c>
      <c r="Q119" s="213">
        <f t="shared" si="86"/>
        <v>51460.511999999995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332</v>
      </c>
      <c r="B120" s="87" t="s">
        <v>265</v>
      </c>
      <c r="C120" s="78" t="s">
        <v>266</v>
      </c>
      <c r="D120" s="212">
        <f t="shared" ref="D120" si="87">E120+F120</f>
        <v>50000</v>
      </c>
      <c r="E120" s="138">
        <v>50000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15">
        <f t="shared" ref="P120" si="88">D120*1.0146</f>
        <v>50730</v>
      </c>
      <c r="Q120" s="138">
        <f>P120*1.0144</f>
        <v>51460.511999999995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65" t="s">
        <v>358</v>
      </c>
      <c r="B121" s="266"/>
      <c r="C121" s="267"/>
      <c r="D121" s="210">
        <f>D122</f>
        <v>0</v>
      </c>
      <c r="E121" s="210">
        <f t="shared" ref="E121:Q121" si="89">E122</f>
        <v>0</v>
      </c>
      <c r="F121" s="210">
        <f t="shared" si="89"/>
        <v>0</v>
      </c>
      <c r="G121" s="210">
        <f t="shared" si="89"/>
        <v>0</v>
      </c>
      <c r="H121" s="210">
        <f t="shared" si="89"/>
        <v>0</v>
      </c>
      <c r="I121" s="210">
        <f t="shared" si="89"/>
        <v>0</v>
      </c>
      <c r="J121" s="210">
        <f t="shared" si="89"/>
        <v>0</v>
      </c>
      <c r="K121" s="210">
        <f t="shared" si="89"/>
        <v>0</v>
      </c>
      <c r="L121" s="210">
        <f t="shared" si="89"/>
        <v>0</v>
      </c>
      <c r="M121" s="210">
        <f t="shared" si="89"/>
        <v>0</v>
      </c>
      <c r="N121" s="210">
        <f t="shared" si="89"/>
        <v>0</v>
      </c>
      <c r="O121" s="210">
        <f t="shared" si="89"/>
        <v>0</v>
      </c>
      <c r="P121" s="210">
        <f t="shared" si="89"/>
        <v>0</v>
      </c>
      <c r="Q121" s="210">
        <f t="shared" si="89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220</v>
      </c>
      <c r="C122" s="75" t="s">
        <v>221</v>
      </c>
      <c r="D122" s="211">
        <f>D123+D125</f>
        <v>0</v>
      </c>
      <c r="E122" s="211">
        <f t="shared" ref="E122:Q122" si="90">E123+E125</f>
        <v>0</v>
      </c>
      <c r="F122" s="211">
        <f t="shared" si="90"/>
        <v>0</v>
      </c>
      <c r="G122" s="211">
        <f t="shared" si="90"/>
        <v>0</v>
      </c>
      <c r="H122" s="211">
        <f t="shared" si="90"/>
        <v>0</v>
      </c>
      <c r="I122" s="211">
        <f t="shared" si="90"/>
        <v>0</v>
      </c>
      <c r="J122" s="211">
        <f t="shared" si="90"/>
        <v>0</v>
      </c>
      <c r="K122" s="211">
        <f t="shared" si="90"/>
        <v>0</v>
      </c>
      <c r="L122" s="211">
        <f t="shared" si="90"/>
        <v>0</v>
      </c>
      <c r="M122" s="211">
        <f t="shared" si="90"/>
        <v>0</v>
      </c>
      <c r="N122" s="211">
        <f t="shared" si="90"/>
        <v>0</v>
      </c>
      <c r="O122" s="211">
        <f t="shared" si="90"/>
        <v>0</v>
      </c>
      <c r="P122" s="211">
        <f t="shared" si="90"/>
        <v>0</v>
      </c>
      <c r="Q122" s="211">
        <f t="shared" si="90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231</v>
      </c>
      <c r="C123" s="73" t="s">
        <v>311</v>
      </c>
      <c r="D123" s="211">
        <f>D124</f>
        <v>0</v>
      </c>
      <c r="E123" s="211">
        <f t="shared" ref="E123:Q123" si="91">E124</f>
        <v>0</v>
      </c>
      <c r="F123" s="211">
        <f t="shared" si="91"/>
        <v>0</v>
      </c>
      <c r="G123" s="211">
        <f t="shared" si="91"/>
        <v>0</v>
      </c>
      <c r="H123" s="211">
        <f t="shared" si="91"/>
        <v>0</v>
      </c>
      <c r="I123" s="211">
        <f t="shared" si="91"/>
        <v>0</v>
      </c>
      <c r="J123" s="211">
        <f t="shared" si="91"/>
        <v>0</v>
      </c>
      <c r="K123" s="211">
        <f t="shared" si="91"/>
        <v>0</v>
      </c>
      <c r="L123" s="211">
        <f t="shared" si="91"/>
        <v>0</v>
      </c>
      <c r="M123" s="211">
        <f t="shared" si="91"/>
        <v>0</v>
      </c>
      <c r="N123" s="211">
        <f t="shared" si="91"/>
        <v>0</v>
      </c>
      <c r="O123" s="211">
        <f t="shared" si="91"/>
        <v>0</v>
      </c>
      <c r="P123" s="211">
        <f t="shared" si="91"/>
        <v>0</v>
      </c>
      <c r="Q123" s="211">
        <f t="shared" si="91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333</v>
      </c>
      <c r="B124" s="87" t="s">
        <v>239</v>
      </c>
      <c r="C124" s="78" t="s">
        <v>240</v>
      </c>
      <c r="D124" s="212">
        <f t="shared" ref="D124" si="92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246</v>
      </c>
      <c r="C125" s="73" t="s">
        <v>247</v>
      </c>
      <c r="D125" s="211">
        <f>D126+D127</f>
        <v>0</v>
      </c>
      <c r="E125" s="211">
        <f t="shared" ref="E125:Q125" si="93">E126+E127</f>
        <v>0</v>
      </c>
      <c r="F125" s="211">
        <f t="shared" si="93"/>
        <v>0</v>
      </c>
      <c r="G125" s="211">
        <f t="shared" si="93"/>
        <v>0</v>
      </c>
      <c r="H125" s="211">
        <f t="shared" si="93"/>
        <v>0</v>
      </c>
      <c r="I125" s="211">
        <f t="shared" si="93"/>
        <v>0</v>
      </c>
      <c r="J125" s="211">
        <f t="shared" si="93"/>
        <v>0</v>
      </c>
      <c r="K125" s="211">
        <f t="shared" si="93"/>
        <v>0</v>
      </c>
      <c r="L125" s="211">
        <f t="shared" si="93"/>
        <v>0</v>
      </c>
      <c r="M125" s="211">
        <f t="shared" si="93"/>
        <v>0</v>
      </c>
      <c r="N125" s="211">
        <f t="shared" si="93"/>
        <v>0</v>
      </c>
      <c r="O125" s="211">
        <f t="shared" si="93"/>
        <v>0</v>
      </c>
      <c r="P125" s="211">
        <f t="shared" si="93"/>
        <v>0</v>
      </c>
      <c r="Q125" s="211">
        <f t="shared" si="93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334</v>
      </c>
      <c r="B126" s="87" t="s">
        <v>249</v>
      </c>
      <c r="C126" s="78" t="s">
        <v>250</v>
      </c>
      <c r="D126" s="212">
        <f t="shared" ref="D126:D127" si="94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25">
      <c r="A127" s="76" t="s">
        <v>335</v>
      </c>
      <c r="B127" s="87" t="s">
        <v>257</v>
      </c>
      <c r="C127" s="78" t="s">
        <v>258</v>
      </c>
      <c r="D127" s="212">
        <f t="shared" si="94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65" t="s">
        <v>359</v>
      </c>
      <c r="B128" s="266"/>
      <c r="C128" s="267"/>
      <c r="D128" s="214">
        <f>D129+D135</f>
        <v>100000</v>
      </c>
      <c r="E128" s="214">
        <f t="shared" ref="E128:Q128" si="95">E129+E135</f>
        <v>100000</v>
      </c>
      <c r="F128" s="214">
        <f t="shared" si="95"/>
        <v>0</v>
      </c>
      <c r="G128" s="214">
        <f t="shared" si="95"/>
        <v>0</v>
      </c>
      <c r="H128" s="214">
        <f t="shared" si="95"/>
        <v>0</v>
      </c>
      <c r="I128" s="214">
        <f t="shared" si="95"/>
        <v>0</v>
      </c>
      <c r="J128" s="214">
        <f t="shared" si="95"/>
        <v>0</v>
      </c>
      <c r="K128" s="214">
        <f t="shared" si="95"/>
        <v>0</v>
      </c>
      <c r="L128" s="214">
        <f t="shared" si="95"/>
        <v>0</v>
      </c>
      <c r="M128" s="214">
        <f t="shared" si="95"/>
        <v>0</v>
      </c>
      <c r="N128" s="214">
        <f t="shared" si="95"/>
        <v>0</v>
      </c>
      <c r="O128" s="214">
        <f t="shared" si="95"/>
        <v>0</v>
      </c>
      <c r="P128" s="214">
        <f t="shared" si="95"/>
        <v>101460</v>
      </c>
      <c r="Q128" s="214">
        <f t="shared" si="95"/>
        <v>102921.02399999999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377</v>
      </c>
      <c r="D129" s="213">
        <f>D130</f>
        <v>100000</v>
      </c>
      <c r="E129" s="213">
        <f t="shared" ref="E129:Q129" si="96">E130</f>
        <v>100000</v>
      </c>
      <c r="F129" s="213">
        <f t="shared" si="96"/>
        <v>0</v>
      </c>
      <c r="G129" s="213">
        <f t="shared" si="96"/>
        <v>0</v>
      </c>
      <c r="H129" s="213">
        <f t="shared" si="96"/>
        <v>0</v>
      </c>
      <c r="I129" s="213">
        <f t="shared" si="96"/>
        <v>0</v>
      </c>
      <c r="J129" s="213">
        <f t="shared" si="96"/>
        <v>0</v>
      </c>
      <c r="K129" s="213">
        <f t="shared" si="96"/>
        <v>0</v>
      </c>
      <c r="L129" s="213">
        <f t="shared" si="96"/>
        <v>0</v>
      </c>
      <c r="M129" s="213">
        <f t="shared" si="96"/>
        <v>0</v>
      </c>
      <c r="N129" s="213">
        <f t="shared" si="96"/>
        <v>0</v>
      </c>
      <c r="O129" s="213">
        <f t="shared" si="96"/>
        <v>0</v>
      </c>
      <c r="P129" s="213">
        <f t="shared" si="96"/>
        <v>101460</v>
      </c>
      <c r="Q129" s="213">
        <f t="shared" si="96"/>
        <v>102921.02399999999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220</v>
      </c>
      <c r="C130" s="75" t="s">
        <v>221</v>
      </c>
      <c r="D130" s="213">
        <f>D131+D133</f>
        <v>100000</v>
      </c>
      <c r="E130" s="213">
        <f t="shared" ref="E130:Q130" si="97">E131+E133</f>
        <v>100000</v>
      </c>
      <c r="F130" s="213">
        <f t="shared" si="97"/>
        <v>0</v>
      </c>
      <c r="G130" s="213">
        <f t="shared" si="97"/>
        <v>0</v>
      </c>
      <c r="H130" s="213">
        <f t="shared" si="97"/>
        <v>0</v>
      </c>
      <c r="I130" s="213">
        <f t="shared" si="97"/>
        <v>0</v>
      </c>
      <c r="J130" s="213">
        <f t="shared" si="97"/>
        <v>0</v>
      </c>
      <c r="K130" s="213">
        <f t="shared" si="97"/>
        <v>0</v>
      </c>
      <c r="L130" s="213">
        <f t="shared" si="97"/>
        <v>0</v>
      </c>
      <c r="M130" s="213">
        <f t="shared" si="97"/>
        <v>0</v>
      </c>
      <c r="N130" s="213">
        <f t="shared" si="97"/>
        <v>0</v>
      </c>
      <c r="O130" s="213">
        <f t="shared" si="97"/>
        <v>0</v>
      </c>
      <c r="P130" s="213">
        <f t="shared" si="97"/>
        <v>101460</v>
      </c>
      <c r="Q130" s="213">
        <f t="shared" si="97"/>
        <v>102921.02399999999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246</v>
      </c>
      <c r="C131" s="73" t="s">
        <v>247</v>
      </c>
      <c r="D131" s="213">
        <f>D132</f>
        <v>100000</v>
      </c>
      <c r="E131" s="213">
        <f t="shared" ref="E131:Q131" si="98">E132</f>
        <v>100000</v>
      </c>
      <c r="F131" s="213">
        <f t="shared" si="98"/>
        <v>0</v>
      </c>
      <c r="G131" s="213">
        <f t="shared" si="98"/>
        <v>0</v>
      </c>
      <c r="H131" s="213">
        <f t="shared" si="98"/>
        <v>0</v>
      </c>
      <c r="I131" s="213">
        <f t="shared" si="98"/>
        <v>0</v>
      </c>
      <c r="J131" s="213">
        <f t="shared" si="98"/>
        <v>0</v>
      </c>
      <c r="K131" s="213">
        <f t="shared" si="98"/>
        <v>0</v>
      </c>
      <c r="L131" s="213">
        <f t="shared" si="98"/>
        <v>0</v>
      </c>
      <c r="M131" s="213">
        <f t="shared" si="98"/>
        <v>0</v>
      </c>
      <c r="N131" s="213">
        <f t="shared" si="98"/>
        <v>0</v>
      </c>
      <c r="O131" s="213">
        <f t="shared" si="98"/>
        <v>0</v>
      </c>
      <c r="P131" s="213">
        <f t="shared" si="98"/>
        <v>101460</v>
      </c>
      <c r="Q131" s="213">
        <f t="shared" si="98"/>
        <v>102921.02399999999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336</v>
      </c>
      <c r="B132" s="97">
        <v>3232</v>
      </c>
      <c r="C132" s="98" t="s">
        <v>253</v>
      </c>
      <c r="D132" s="212">
        <f t="shared" ref="D132" si="99">E132+F132</f>
        <v>100000</v>
      </c>
      <c r="E132" s="139">
        <v>100000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5">
        <f t="shared" ref="P132" si="100">D132*1.0146</f>
        <v>101460</v>
      </c>
      <c r="Q132" s="138">
        <f>P132*1.0144</f>
        <v>102921.02399999999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274</v>
      </c>
      <c r="C133" s="80" t="s">
        <v>275</v>
      </c>
      <c r="D133" s="213">
        <f t="shared" ref="D133:Q133" si="101">D134</f>
        <v>0</v>
      </c>
      <c r="E133" s="213">
        <f t="shared" si="101"/>
        <v>0</v>
      </c>
      <c r="F133" s="213">
        <f t="shared" si="101"/>
        <v>0</v>
      </c>
      <c r="G133" s="213">
        <f t="shared" si="101"/>
        <v>0</v>
      </c>
      <c r="H133" s="213">
        <f t="shared" si="101"/>
        <v>0</v>
      </c>
      <c r="I133" s="213">
        <f t="shared" si="101"/>
        <v>0</v>
      </c>
      <c r="J133" s="213">
        <f t="shared" si="101"/>
        <v>0</v>
      </c>
      <c r="K133" s="213">
        <f t="shared" si="101"/>
        <v>0</v>
      </c>
      <c r="L133" s="213">
        <f t="shared" si="101"/>
        <v>0</v>
      </c>
      <c r="M133" s="213">
        <f t="shared" si="101"/>
        <v>0</v>
      </c>
      <c r="N133" s="213">
        <f t="shared" si="101"/>
        <v>0</v>
      </c>
      <c r="O133" s="213">
        <f t="shared" si="101"/>
        <v>0</v>
      </c>
      <c r="P133" s="213">
        <f t="shared" si="101"/>
        <v>0</v>
      </c>
      <c r="Q133" s="213">
        <f t="shared" si="101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421</v>
      </c>
      <c r="B134" s="97">
        <v>3292</v>
      </c>
      <c r="C134" s="98" t="s">
        <v>279</v>
      </c>
      <c r="D134" s="212">
        <f t="shared" ref="D134" si="102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103">D136</f>
        <v>0</v>
      </c>
      <c r="E135" s="211">
        <f t="shared" si="103"/>
        <v>0</v>
      </c>
      <c r="F135" s="211">
        <f t="shared" si="103"/>
        <v>0</v>
      </c>
      <c r="G135" s="211">
        <f t="shared" si="103"/>
        <v>0</v>
      </c>
      <c r="H135" s="211">
        <f t="shared" si="103"/>
        <v>0</v>
      </c>
      <c r="I135" s="211">
        <f t="shared" si="103"/>
        <v>0</v>
      </c>
      <c r="J135" s="211">
        <f t="shared" si="103"/>
        <v>0</v>
      </c>
      <c r="K135" s="211">
        <f t="shared" si="103"/>
        <v>0</v>
      </c>
      <c r="L135" s="211">
        <f t="shared" si="103"/>
        <v>0</v>
      </c>
      <c r="M135" s="211">
        <f t="shared" si="103"/>
        <v>0</v>
      </c>
      <c r="N135" s="211">
        <f t="shared" si="103"/>
        <v>0</v>
      </c>
      <c r="O135" s="211">
        <f t="shared" si="103"/>
        <v>0</v>
      </c>
      <c r="P135" s="211">
        <f t="shared" si="103"/>
        <v>0</v>
      </c>
      <c r="Q135" s="211">
        <f t="shared" si="103"/>
        <v>0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362</v>
      </c>
      <c r="D136" s="211">
        <f t="shared" ref="D136" si="104">D137+D140+D142</f>
        <v>0</v>
      </c>
      <c r="E136" s="211">
        <f t="shared" ref="E136:Q136" si="105">E137+E140+E142</f>
        <v>0</v>
      </c>
      <c r="F136" s="211">
        <f t="shared" si="105"/>
        <v>0</v>
      </c>
      <c r="G136" s="211">
        <f t="shared" si="105"/>
        <v>0</v>
      </c>
      <c r="H136" s="211">
        <f t="shared" si="105"/>
        <v>0</v>
      </c>
      <c r="I136" s="211">
        <f t="shared" si="105"/>
        <v>0</v>
      </c>
      <c r="J136" s="211">
        <f t="shared" si="105"/>
        <v>0</v>
      </c>
      <c r="K136" s="211">
        <f t="shared" si="105"/>
        <v>0</v>
      </c>
      <c r="L136" s="211">
        <f t="shared" si="105"/>
        <v>0</v>
      </c>
      <c r="M136" s="211">
        <f t="shared" si="105"/>
        <v>0</v>
      </c>
      <c r="N136" s="211">
        <f t="shared" si="105"/>
        <v>0</v>
      </c>
      <c r="O136" s="211">
        <f t="shared" si="105"/>
        <v>0</v>
      </c>
      <c r="P136" s="211">
        <f t="shared" si="105"/>
        <v>0</v>
      </c>
      <c r="Q136" s="211">
        <f t="shared" si="105"/>
        <v>0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325</v>
      </c>
      <c r="D137" s="217">
        <f t="shared" ref="D137" si="106">SUM(D138:D139)</f>
        <v>0</v>
      </c>
      <c r="E137" s="217">
        <f t="shared" ref="E137:Q137" si="107">SUM(E138:E139)</f>
        <v>0</v>
      </c>
      <c r="F137" s="217">
        <f t="shared" si="107"/>
        <v>0</v>
      </c>
      <c r="G137" s="217">
        <f t="shared" si="107"/>
        <v>0</v>
      </c>
      <c r="H137" s="217">
        <f t="shared" si="107"/>
        <v>0</v>
      </c>
      <c r="I137" s="217">
        <f t="shared" si="107"/>
        <v>0</v>
      </c>
      <c r="J137" s="217">
        <f t="shared" si="107"/>
        <v>0</v>
      </c>
      <c r="K137" s="217">
        <f t="shared" si="107"/>
        <v>0</v>
      </c>
      <c r="L137" s="217">
        <f t="shared" si="107"/>
        <v>0</v>
      </c>
      <c r="M137" s="217">
        <f t="shared" si="107"/>
        <v>0</v>
      </c>
      <c r="N137" s="217">
        <f t="shared" si="107"/>
        <v>0</v>
      </c>
      <c r="O137" s="217">
        <f t="shared" si="107"/>
        <v>0</v>
      </c>
      <c r="P137" s="217">
        <f t="shared" si="107"/>
        <v>0</v>
      </c>
      <c r="Q137" s="217">
        <f t="shared" si="107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399</v>
      </c>
      <c r="B138" s="97">
        <v>4221</v>
      </c>
      <c r="C138" s="98" t="s">
        <v>129</v>
      </c>
      <c r="D138" s="212">
        <f t="shared" ref="D138:D139" si="108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 x14ac:dyDescent="0.25">
      <c r="A139" s="76" t="s">
        <v>400</v>
      </c>
      <c r="B139" s="97">
        <v>4227</v>
      </c>
      <c r="C139" s="98" t="s">
        <v>135</v>
      </c>
      <c r="D139" s="212">
        <f t="shared" si="108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369</v>
      </c>
      <c r="D140" s="213">
        <f t="shared" ref="D140:Q140" si="109">D141</f>
        <v>0</v>
      </c>
      <c r="E140" s="213">
        <f t="shared" si="109"/>
        <v>0</v>
      </c>
      <c r="F140" s="213">
        <f t="shared" si="109"/>
        <v>0</v>
      </c>
      <c r="G140" s="213">
        <f t="shared" si="109"/>
        <v>0</v>
      </c>
      <c r="H140" s="213">
        <f t="shared" si="109"/>
        <v>0</v>
      </c>
      <c r="I140" s="213">
        <f t="shared" si="109"/>
        <v>0</v>
      </c>
      <c r="J140" s="213">
        <f t="shared" si="109"/>
        <v>0</v>
      </c>
      <c r="K140" s="213">
        <f t="shared" si="109"/>
        <v>0</v>
      </c>
      <c r="L140" s="213">
        <f t="shared" si="109"/>
        <v>0</v>
      </c>
      <c r="M140" s="213">
        <f t="shared" si="109"/>
        <v>0</v>
      </c>
      <c r="N140" s="213">
        <f t="shared" si="109"/>
        <v>0</v>
      </c>
      <c r="O140" s="213">
        <f t="shared" si="109"/>
        <v>0</v>
      </c>
      <c r="P140" s="213">
        <f t="shared" si="109"/>
        <v>0</v>
      </c>
      <c r="Q140" s="213">
        <f t="shared" si="109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422</v>
      </c>
      <c r="B141" s="87" t="s">
        <v>379</v>
      </c>
      <c r="C141" s="78" t="s">
        <v>137</v>
      </c>
      <c r="D141" s="212">
        <f t="shared" ref="D141" si="110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370</v>
      </c>
      <c r="C142" s="137" t="s">
        <v>371</v>
      </c>
      <c r="D142" s="213">
        <f t="shared" ref="D142:Q142" si="111">D143</f>
        <v>0</v>
      </c>
      <c r="E142" s="213">
        <f t="shared" si="111"/>
        <v>0</v>
      </c>
      <c r="F142" s="213">
        <f t="shared" si="111"/>
        <v>0</v>
      </c>
      <c r="G142" s="213">
        <f t="shared" si="111"/>
        <v>0</v>
      </c>
      <c r="H142" s="213">
        <f t="shared" si="111"/>
        <v>0</v>
      </c>
      <c r="I142" s="213">
        <f t="shared" si="111"/>
        <v>0</v>
      </c>
      <c r="J142" s="213">
        <f t="shared" si="111"/>
        <v>0</v>
      </c>
      <c r="K142" s="213">
        <f t="shared" si="111"/>
        <v>0</v>
      </c>
      <c r="L142" s="213">
        <f t="shared" si="111"/>
        <v>0</v>
      </c>
      <c r="M142" s="213">
        <f t="shared" si="111"/>
        <v>0</v>
      </c>
      <c r="N142" s="213">
        <f t="shared" si="111"/>
        <v>0</v>
      </c>
      <c r="O142" s="213">
        <f t="shared" si="111"/>
        <v>0</v>
      </c>
      <c r="P142" s="213">
        <f t="shared" si="111"/>
        <v>0</v>
      </c>
      <c r="Q142" s="213">
        <f t="shared" si="111"/>
        <v>0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423</v>
      </c>
      <c r="B143" s="87" t="s">
        <v>372</v>
      </c>
      <c r="C143" s="78" t="s">
        <v>139</v>
      </c>
      <c r="D143" s="212">
        <f t="shared" ref="D143" si="112">E143+F143</f>
        <v>0</v>
      </c>
      <c r="E143" s="139"/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65" t="s">
        <v>382</v>
      </c>
      <c r="B144" s="266"/>
      <c r="C144" s="267"/>
      <c r="D144" s="214">
        <f t="shared" ref="D144:Q146" si="113">D145</f>
        <v>0</v>
      </c>
      <c r="E144" s="214">
        <f t="shared" si="113"/>
        <v>0</v>
      </c>
      <c r="F144" s="214">
        <f t="shared" si="113"/>
        <v>0</v>
      </c>
      <c r="G144" s="214">
        <f t="shared" si="113"/>
        <v>0</v>
      </c>
      <c r="H144" s="214">
        <f t="shared" si="113"/>
        <v>0</v>
      </c>
      <c r="I144" s="214">
        <f t="shared" si="113"/>
        <v>0</v>
      </c>
      <c r="J144" s="214">
        <f t="shared" si="113"/>
        <v>0</v>
      </c>
      <c r="K144" s="214">
        <f t="shared" si="113"/>
        <v>0</v>
      </c>
      <c r="L144" s="214">
        <f t="shared" si="113"/>
        <v>0</v>
      </c>
      <c r="M144" s="214">
        <f t="shared" si="113"/>
        <v>0</v>
      </c>
      <c r="N144" s="214">
        <f t="shared" si="113"/>
        <v>0</v>
      </c>
      <c r="O144" s="214">
        <f t="shared" si="113"/>
        <v>0</v>
      </c>
      <c r="P144" s="214">
        <f t="shared" si="113"/>
        <v>0</v>
      </c>
      <c r="Q144" s="214">
        <f t="shared" si="113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220</v>
      </c>
      <c r="C145" s="75" t="s">
        <v>221</v>
      </c>
      <c r="D145" s="213">
        <f t="shared" si="113"/>
        <v>0</v>
      </c>
      <c r="E145" s="213">
        <f t="shared" si="113"/>
        <v>0</v>
      </c>
      <c r="F145" s="213">
        <f t="shared" si="113"/>
        <v>0</v>
      </c>
      <c r="G145" s="213">
        <f t="shared" si="113"/>
        <v>0</v>
      </c>
      <c r="H145" s="213">
        <f t="shared" si="113"/>
        <v>0</v>
      </c>
      <c r="I145" s="213">
        <f t="shared" si="113"/>
        <v>0</v>
      </c>
      <c r="J145" s="213">
        <f t="shared" si="113"/>
        <v>0</v>
      </c>
      <c r="K145" s="213">
        <f t="shared" si="113"/>
        <v>0</v>
      </c>
      <c r="L145" s="213">
        <f t="shared" si="113"/>
        <v>0</v>
      </c>
      <c r="M145" s="213">
        <f t="shared" si="113"/>
        <v>0</v>
      </c>
      <c r="N145" s="213">
        <f t="shared" si="113"/>
        <v>0</v>
      </c>
      <c r="O145" s="213">
        <f t="shared" si="113"/>
        <v>0</v>
      </c>
      <c r="P145" s="213">
        <f t="shared" si="113"/>
        <v>0</v>
      </c>
      <c r="Q145" s="213">
        <f t="shared" si="113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274</v>
      </c>
      <c r="C146" s="80" t="s">
        <v>275</v>
      </c>
      <c r="D146" s="213">
        <f t="shared" si="113"/>
        <v>0</v>
      </c>
      <c r="E146" s="213">
        <f t="shared" si="113"/>
        <v>0</v>
      </c>
      <c r="F146" s="213">
        <f t="shared" si="113"/>
        <v>0</v>
      </c>
      <c r="G146" s="213">
        <f t="shared" si="113"/>
        <v>0</v>
      </c>
      <c r="H146" s="213">
        <f t="shared" si="113"/>
        <v>0</v>
      </c>
      <c r="I146" s="213">
        <f t="shared" si="113"/>
        <v>0</v>
      </c>
      <c r="J146" s="213">
        <f t="shared" si="113"/>
        <v>0</v>
      </c>
      <c r="K146" s="213">
        <f t="shared" si="113"/>
        <v>0</v>
      </c>
      <c r="L146" s="213">
        <f t="shared" si="113"/>
        <v>0</v>
      </c>
      <c r="M146" s="213">
        <f t="shared" si="113"/>
        <v>0</v>
      </c>
      <c r="N146" s="213">
        <f t="shared" si="113"/>
        <v>0</v>
      </c>
      <c r="O146" s="213">
        <f t="shared" si="113"/>
        <v>0</v>
      </c>
      <c r="P146" s="213">
        <f t="shared" si="113"/>
        <v>0</v>
      </c>
      <c r="Q146" s="213">
        <f t="shared" si="113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424</v>
      </c>
      <c r="B147" s="155" t="s">
        <v>286</v>
      </c>
      <c r="C147" s="156" t="s">
        <v>287</v>
      </c>
      <c r="D147" s="218">
        <f t="shared" ref="D147" si="114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72" t="s">
        <v>380</v>
      </c>
      <c r="B148" s="273"/>
      <c r="C148" s="274"/>
      <c r="D148" s="219">
        <f>D16+D59</f>
        <v>2967050</v>
      </c>
      <c r="E148" s="208">
        <f t="shared" ref="E148:Q148" si="115">E16+E59</f>
        <v>2437050</v>
      </c>
      <c r="F148" s="219">
        <f t="shared" si="115"/>
        <v>530000</v>
      </c>
      <c r="G148" s="208">
        <f t="shared" si="115"/>
        <v>0</v>
      </c>
      <c r="H148" s="208">
        <f t="shared" si="115"/>
        <v>0</v>
      </c>
      <c r="I148" s="208">
        <f t="shared" si="115"/>
        <v>480000</v>
      </c>
      <c r="J148" s="208">
        <f t="shared" si="115"/>
        <v>20000</v>
      </c>
      <c r="K148" s="208">
        <f t="shared" si="115"/>
        <v>0</v>
      </c>
      <c r="L148" s="208">
        <f t="shared" si="115"/>
        <v>30000</v>
      </c>
      <c r="M148" s="208">
        <f t="shared" si="115"/>
        <v>0</v>
      </c>
      <c r="N148" s="208">
        <f t="shared" si="115"/>
        <v>0</v>
      </c>
      <c r="O148" s="208">
        <f t="shared" si="115"/>
        <v>0</v>
      </c>
      <c r="P148" s="208">
        <f t="shared" si="115"/>
        <v>3010368.9299999997</v>
      </c>
      <c r="Q148" s="208">
        <f t="shared" si="115"/>
        <v>3053718.2425920004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68" t="s">
        <v>440</v>
      </c>
      <c r="B156" s="268"/>
      <c r="C156" s="268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383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9" sqref="B9:B10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385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428</v>
      </c>
    </row>
    <row r="5" spans="1:2" ht="15" x14ac:dyDescent="0.25">
      <c r="A5" s="163"/>
    </row>
    <row r="6" spans="1:2" ht="15" x14ac:dyDescent="0.25">
      <c r="A6" s="163" t="s">
        <v>429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292" t="s">
        <v>386</v>
      </c>
      <c r="B9" s="294" t="s">
        <v>436</v>
      </c>
    </row>
    <row r="10" spans="1:2" x14ac:dyDescent="0.2">
      <c r="A10" s="293"/>
      <c r="B10" s="295"/>
    </row>
    <row r="11" spans="1:2" ht="12.75" customHeight="1" x14ac:dyDescent="0.2">
      <c r="A11" s="296" t="s">
        <v>387</v>
      </c>
      <c r="B11" s="298" t="s">
        <v>430</v>
      </c>
    </row>
    <row r="12" spans="1:2" ht="12.75" customHeight="1" x14ac:dyDescent="0.2">
      <c r="A12" s="297"/>
      <c r="B12" s="299"/>
    </row>
    <row r="13" spans="1:2" ht="12.75" customHeight="1" x14ac:dyDescent="0.2">
      <c r="A13" s="297"/>
      <c r="B13" s="299"/>
    </row>
    <row r="14" spans="1:2" ht="12.75" customHeight="1" x14ac:dyDescent="0.2">
      <c r="A14" s="297"/>
      <c r="B14" s="299"/>
    </row>
    <row r="15" spans="1:2" ht="12.75" customHeight="1" x14ac:dyDescent="0.2">
      <c r="A15" s="297"/>
      <c r="B15" s="299"/>
    </row>
    <row r="16" spans="1:2" ht="12.75" customHeight="1" x14ac:dyDescent="0.2">
      <c r="A16" s="297"/>
      <c r="B16" s="299"/>
    </row>
    <row r="17" spans="1:2" ht="12.75" customHeight="1" x14ac:dyDescent="0.2">
      <c r="A17" s="293"/>
      <c r="B17" s="295"/>
    </row>
    <row r="18" spans="1:2" ht="106.5" customHeight="1" x14ac:dyDescent="0.2">
      <c r="A18" s="296" t="s">
        <v>388</v>
      </c>
      <c r="B18" s="298" t="s">
        <v>431</v>
      </c>
    </row>
    <row r="19" spans="1:2" ht="12.75" customHeight="1" x14ac:dyDescent="0.2">
      <c r="A19" s="297"/>
      <c r="B19" s="299"/>
    </row>
    <row r="20" spans="1:2" ht="12.75" customHeight="1" x14ac:dyDescent="0.2">
      <c r="A20" s="293"/>
      <c r="B20" s="295"/>
    </row>
    <row r="21" spans="1:2" ht="69.75" customHeight="1" x14ac:dyDescent="0.2">
      <c r="A21" s="296" t="s">
        <v>389</v>
      </c>
      <c r="B21" s="298" t="s">
        <v>432</v>
      </c>
    </row>
    <row r="22" spans="1:2" ht="12.75" customHeight="1" x14ac:dyDescent="0.2">
      <c r="A22" s="297"/>
      <c r="B22" s="299"/>
    </row>
    <row r="23" spans="1:2" ht="12.75" customHeight="1" x14ac:dyDescent="0.2">
      <c r="A23" s="297"/>
      <c r="B23" s="299"/>
    </row>
    <row r="24" spans="1:2" ht="12.75" customHeight="1" x14ac:dyDescent="0.2">
      <c r="A24" s="293"/>
      <c r="B24" s="295"/>
    </row>
    <row r="25" spans="1:2" ht="114" customHeight="1" x14ac:dyDescent="0.2">
      <c r="A25" s="296" t="s">
        <v>390</v>
      </c>
      <c r="B25" s="298" t="s">
        <v>433</v>
      </c>
    </row>
    <row r="26" spans="1:2" ht="12.75" customHeight="1" x14ac:dyDescent="0.2">
      <c r="A26" s="297"/>
      <c r="B26" s="299"/>
    </row>
    <row r="27" spans="1:2" ht="12.75" customHeight="1" x14ac:dyDescent="0.2">
      <c r="A27" s="293"/>
      <c r="B27" s="295"/>
    </row>
    <row r="28" spans="1:2" ht="32.25" customHeight="1" x14ac:dyDescent="0.2">
      <c r="A28" s="296" t="s">
        <v>391</v>
      </c>
      <c r="B28" s="298" t="s">
        <v>434</v>
      </c>
    </row>
    <row r="29" spans="1:2" ht="12.75" customHeight="1" x14ac:dyDescent="0.2">
      <c r="A29" s="297"/>
      <c r="B29" s="299"/>
    </row>
    <row r="30" spans="1:2" ht="12.75" customHeight="1" x14ac:dyDescent="0.2">
      <c r="A30" s="297"/>
      <c r="B30" s="299"/>
    </row>
    <row r="31" spans="1:2" ht="12.75" customHeight="1" x14ac:dyDescent="0.2">
      <c r="A31" s="297"/>
      <c r="B31" s="299"/>
    </row>
    <row r="32" spans="1:2" ht="12.75" customHeight="1" x14ac:dyDescent="0.2">
      <c r="A32" s="297"/>
      <c r="B32" s="299"/>
    </row>
    <row r="33" spans="1:2" ht="12.75" customHeight="1" x14ac:dyDescent="0.2">
      <c r="A33" s="293"/>
      <c r="B33" s="295"/>
    </row>
    <row r="34" spans="1:2" ht="12.75" customHeight="1" x14ac:dyDescent="0.2">
      <c r="A34" s="296" t="s">
        <v>392</v>
      </c>
      <c r="B34" s="298" t="s">
        <v>435</v>
      </c>
    </row>
    <row r="35" spans="1:2" ht="12.75" customHeight="1" x14ac:dyDescent="0.2">
      <c r="A35" s="297"/>
      <c r="B35" s="299"/>
    </row>
    <row r="36" spans="1:2" ht="12.75" customHeight="1" x14ac:dyDescent="0.2">
      <c r="A36" s="297"/>
      <c r="B36" s="299"/>
    </row>
    <row r="37" spans="1:2" ht="12.75" customHeight="1" x14ac:dyDescent="0.2">
      <c r="A37" s="297"/>
      <c r="B37" s="299"/>
    </row>
    <row r="38" spans="1:2" ht="12.75" customHeight="1" x14ac:dyDescent="0.2">
      <c r="A38" s="297"/>
      <c r="B38" s="299"/>
    </row>
    <row r="39" spans="1:2" ht="13.5" customHeight="1" thickBot="1" x14ac:dyDescent="0.25">
      <c r="A39" s="300"/>
      <c r="B39" s="301"/>
    </row>
    <row r="40" spans="1:2" ht="14.25" x14ac:dyDescent="0.2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User</cp:lastModifiedBy>
  <cp:lastPrinted>2018-12-20T15:42:46Z</cp:lastPrinted>
  <dcterms:created xsi:type="dcterms:W3CDTF">2017-09-21T11:58:02Z</dcterms:created>
  <dcterms:modified xsi:type="dcterms:W3CDTF">2018-12-21T10:43:19Z</dcterms:modified>
</cp:coreProperties>
</file>